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20" yWindow="285" windowWidth="9060" windowHeight="4065" tabRatio="904" firstSheet="23" activeTab="31"/>
  </bookViews>
  <sheets>
    <sheet name="Титульна сторінка" sheetId="1" r:id="rId1"/>
    <sheet name="1. Незавершене будівництво" sheetId="2" r:id="rId2"/>
    <sheet name="2. Джерела фінансування" sheetId="3" r:id="rId3"/>
    <sheet name="3. План інвестицій" sheetId="4" r:id="rId4"/>
    <sheet name="4. Технічний стан" sheetId="5" r:id="rId5"/>
    <sheet name="4.1. Характеристика мереж" sheetId="6" r:id="rId6"/>
    <sheet name="4.2. Облік" sheetId="7" r:id="rId7"/>
    <sheet name="4.2.1. Облік промспоживачів" sheetId="8" r:id="rId8"/>
    <sheet name="4.2.2. Облік промспоживачів" sheetId="9" r:id="rId9"/>
    <sheet name="4.2.3. Облік населення" sheetId="10" r:id="rId10"/>
    <sheet name="4.2.4. Облік населення" sheetId="11" r:id="rId11"/>
    <sheet name="4.3. Стан комерційного обліку" sheetId="12" r:id="rId12"/>
    <sheet name="4.3.1. Техн стан вимір Т" sheetId="13" r:id="rId13"/>
    <sheet name="4.4. Технічний облік" sheetId="14" r:id="rId14"/>
    <sheet name="4.5. Стан комп'ютерної техніки" sheetId="15" r:id="rId15"/>
    <sheet name="4.6. Стан транспорту" sheetId="16" r:id="rId16"/>
    <sheet name="4.6.1." sheetId="17" r:id="rId17"/>
    <sheet name="4.7. Витрати" sheetId="18" r:id="rId18"/>
    <sheet name="4.6.2" sheetId="19" r:id="rId19"/>
    <sheet name="4.8. Характеристика за 5 років" sheetId="20" r:id="rId20"/>
    <sheet name="5. Загальний опис робіт" sheetId="21" r:id="rId21"/>
    <sheet name="5.1. Електричні мережі" sheetId="22" r:id="rId22"/>
    <sheet name="5.1.1. Обсяги робіт" sheetId="23" r:id="rId23"/>
    <sheet name="5.2. Зниження понаднорматива" sheetId="24" r:id="rId24"/>
    <sheet name="5.3. АСДТК" sheetId="25" r:id="rId25"/>
    <sheet name="5.3.1" sheetId="26" r:id="rId26"/>
    <sheet name="5.4. Інформаційні технології" sheetId="27" r:id="rId27"/>
    <sheet name="5.5. Зв'язок" sheetId="28" r:id="rId28"/>
    <sheet name="5.5.1" sheetId="29" r:id="rId29"/>
    <sheet name="5.6. Транспорт" sheetId="30" r:id="rId30"/>
    <sheet name="5.7. Інше" sheetId="31" r:id="rId31"/>
    <sheet name="6. Проведення закупівлі" sheetId="32" r:id="rId32"/>
    <sheet name="7. Інновації" sheetId="33" r:id="rId33"/>
  </sheets>
  <definedNames>
    <definedName name="_xlnm.Print_Area" localSheetId="3">'3. План інвестицій'!$A$1:$F$32</definedName>
    <definedName name="_xlnm.Print_Area" localSheetId="4">'4. Технічний стан'!$A$1:$F$121</definedName>
    <definedName name="_xlnm.Print_Area" localSheetId="6">'4.2. Облік'!$A$1:$AR$42</definedName>
    <definedName name="_xlnm.Print_Area" localSheetId="10">'4.2.4. Облік населення'!$A$1:$F$31</definedName>
    <definedName name="_xlnm.Print_Area" localSheetId="11">'4.3. Стан комерційного обліку'!$A$1:$M$36</definedName>
    <definedName name="_xlnm.Print_Area" localSheetId="14">'4.5. Стан комп''ютерної техніки'!$A$1:$D$49</definedName>
    <definedName name="_xlnm.Print_Area" localSheetId="15">'4.6. Стан транспорту'!$A$1:$G$73</definedName>
    <definedName name="_xlnm.Print_Area" localSheetId="19">'4.8. Характеристика за 5 років'!$A$1:$G$53</definedName>
    <definedName name="_xlnm.Print_Area" localSheetId="22">'5.1.1. Обсяги робіт'!$A$1:$J$76</definedName>
    <definedName name="_xlnm.Print_Area" localSheetId="26">'5.4. Інформаційні технології'!$A$1:$J$29</definedName>
    <definedName name="_xlnm.Print_Area" localSheetId="31">'6. Проведення закупівлі'!$A$2:$T$41</definedName>
  </definedNames>
  <calcPr fullCalcOnLoad="1"/>
</workbook>
</file>

<file path=xl/sharedStrings.xml><?xml version="1.0" encoding="utf-8"?>
<sst xmlns="http://schemas.openxmlformats.org/spreadsheetml/2006/main" count="1860" uniqueCount="761">
  <si>
    <t>напругою 6-10 кВ</t>
  </si>
  <si>
    <t>у тому числі:</t>
  </si>
  <si>
    <t>Усього (продовження)</t>
  </si>
  <si>
    <t>з простроче-
ним терміном повірки</t>
  </si>
  <si>
    <t>з простро-
ченим терміном повірки</t>
  </si>
  <si>
    <t>ліцензіата</t>
  </si>
  <si>
    <t>індукційні лічильники</t>
  </si>
  <si>
    <t>електронні лічильники</t>
  </si>
  <si>
    <t>клас точності</t>
  </si>
  <si>
    <t>строк експлуатації                                                                                     (у роках)</t>
  </si>
  <si>
    <t>клас  точності</t>
  </si>
  <si>
    <t>строк експлуатації                                               (у роках)</t>
  </si>
  <si>
    <t>строк експлуатації                    
(у роках)</t>
  </si>
  <si>
    <t>Виробник приладу обліку</t>
  </si>
  <si>
    <t>Лічильники із строком експлуатації</t>
  </si>
  <si>
    <t>Наявний станом на початок прогнозного періоду</t>
  </si>
  <si>
    <t>відсоток від загальної кількості</t>
  </si>
  <si>
    <t>кількість, шт.</t>
  </si>
  <si>
    <t>індукційні</t>
  </si>
  <si>
    <t>електронні</t>
  </si>
  <si>
    <t>клас точності гірше 2,0</t>
  </si>
  <si>
    <t>клас точності  2,0 та краще</t>
  </si>
  <si>
    <t>Прогнозний стан на кінець прогнозного періоду</t>
  </si>
  <si>
    <t>Відповідність лічильника вимогам Інструкції про порядок комерційного обліку електричної енергії**</t>
  </si>
  <si>
    <t>Відповідність точки обліку вимогам Інструкції про порядок комерційного обліку електричної енергії**</t>
  </si>
  <si>
    <t>** Додаток 10 до Договору між Членами Оптового ринку електричної енергії України.</t>
  </si>
  <si>
    <t>* Указати всі точки комерційного обліку з суміжними ліцензіатами (Оптовий ринок електричної енергії України, електропередавальні організації, генеруючі підприємства).</t>
  </si>
  <si>
    <t>Кількість трансформаторів, установлення яких передбачено інвестиційною програмою на прогнозний період, шт.</t>
  </si>
  <si>
    <t>Відповідність лічильника вимогам Інструкції про порядок комерційного обліку електричної енергії*</t>
  </si>
  <si>
    <t>* Додаток 10 до Договору між Членами Оптового ринку електричної енергії України.</t>
  </si>
  <si>
    <t>Автомобілі для перевезення вантажів та пасажирів</t>
  </si>
  <si>
    <t>Загальна кількість колісної техніки</t>
  </si>
  <si>
    <t>з них підлягає списанню</t>
  </si>
  <si>
    <t>Бурильно-кранові машини</t>
  </si>
  <si>
    <t>Автомобілі з кузовами типів фургон, пікап</t>
  </si>
  <si>
    <t>Легкові автомобілі</t>
  </si>
  <si>
    <t>Трактори і механізми, виконані на їх базі</t>
  </si>
  <si>
    <t>Спеціальні легкові автомобілі</t>
  </si>
  <si>
    <t>Спеціальні автомобілі, виконані на шасі вантажівок</t>
  </si>
  <si>
    <t>Залишкова вартість, тис. грн</t>
  </si>
  <si>
    <t>марка</t>
  </si>
  <si>
    <t>призначення (тип)</t>
  </si>
  <si>
    <t>витрати пального*, л/100 км</t>
  </si>
  <si>
    <t>Марка колісної техніки</t>
  </si>
  <si>
    <t>Нормативний строк експлуатації, років</t>
  </si>
  <si>
    <t>4.6.1. Аналіз колісної техніки станом на початок прогнозного періоду</t>
  </si>
  <si>
    <t>* Для спеціальних машин та механізмів, виконаних на колісних шасі, додатково враховувати витрати пального для роботи механізму (л/мотогодину).</t>
  </si>
  <si>
    <t>Витрати на технічне обслуговування та ремонт, тис. грн</t>
  </si>
  <si>
    <t>орієнтовна вартість, тис. грн</t>
  </si>
  <si>
    <t>витрати на технічне обслуговування та ремонт, тис. грн</t>
  </si>
  <si>
    <t>4.6.2. Розрахунок економічної ефективності закупівлі колісної техніки на прогнозний період</t>
  </si>
  <si>
    <t>Очікуваний річний економічний ефект (тис. грн з ПДВ) від:</t>
  </si>
  <si>
    <t>зменшення витрат на технічне обслуговування і ремонт</t>
  </si>
  <si>
    <t>зменшення затрат на закупівлю автомобільних шин за рахунок збільшення їх норми пробігу</t>
  </si>
  <si>
    <r>
      <t>Строк окупності, років</t>
    </r>
  </si>
  <si>
    <t>Марка колісної техніки, що підлягає заміні</t>
  </si>
  <si>
    <t>Марка колісної техніки, що пропонується на заміну</t>
  </si>
  <si>
    <t>Вартість нової одиниці колісної техніки, що пропонується на заміну,
тис. грн (з ПДВ)</t>
  </si>
  <si>
    <t>загальний очікуваний економічний ефект від заміни колісної техніки</t>
  </si>
  <si>
    <t>4.7. Витрати електричної енергії*</t>
  </si>
  <si>
    <t>Небаланс**</t>
  </si>
  <si>
    <t>Нормативні технологічні витрати</t>
  </si>
  <si>
    <t xml:space="preserve">Фактичне надходження електричної енергії </t>
  </si>
  <si>
    <t>* У колонках зазначити відповідні роки.</t>
  </si>
  <si>
    <t>Норма прибутку на базу
нарахування, %</t>
  </si>
  <si>
    <t>Зв'язку та обчислювальної техніки</t>
  </si>
  <si>
    <t>Релейного захисту та автоматики</t>
  </si>
  <si>
    <t>Загальна довжина електричних
мереж, км **</t>
  </si>
  <si>
    <t>Середньооблікова чисельність
персоналу, осіб</t>
  </si>
  <si>
    <t>У т.ч. по роках:</t>
  </si>
  <si>
    <t>Заходи зі зниження нетехнічних витрат електричної енергії</t>
  </si>
  <si>
    <t>5.2. Заходи зі зниження нетехнічних витрат електричної енергії</t>
  </si>
  <si>
    <t>резервне електроживлення засобів зв'язку</t>
  </si>
  <si>
    <t>Системи зв'язку, у т.ч.:</t>
  </si>
  <si>
    <t>тис. грн</t>
  </si>
  <si>
    <t>Прибуток усього, тис. грн</t>
  </si>
  <si>
    <t>Сума залучених інвестицій, тис. грн</t>
  </si>
  <si>
    <t>Вартість одиниці продукції,
тис. грн (з ПДВ)</t>
  </si>
  <si>
    <t>Вартість одиниці продукції
(тис. грн з ПДВ)</t>
  </si>
  <si>
    <t>Джерела фінансування
(тис. грн без ПДВ)</t>
  </si>
  <si>
    <t>Впровадження та розвиток
систем зв'язку</t>
  </si>
  <si>
    <t>Модернізація та закупівля
колісної техніки</t>
  </si>
  <si>
    <t>млн кВт·год</t>
  </si>
  <si>
    <t>усього на рік</t>
  </si>
  <si>
    <t xml:space="preserve">економічний ефект </t>
  </si>
  <si>
    <t>у т.ч. з магістральними ізольованими проводами</t>
  </si>
  <si>
    <t>Будівництво нових ЛЕП (КЛ, ПЛ), усього,
з них:</t>
  </si>
  <si>
    <t>Реконструкція ЛЕП (КЛ, ПЛ), усього,
з них:</t>
  </si>
  <si>
    <t>Будівництво нових ПС, РП та ТП, усього,
з них:</t>
  </si>
  <si>
    <t>1.5.3</t>
  </si>
  <si>
    <t>1.1.4.1</t>
  </si>
  <si>
    <t>1.2.4.1</t>
  </si>
  <si>
    <t>1.2.2</t>
  </si>
  <si>
    <t>1.2.3</t>
  </si>
  <si>
    <t>1.2.4</t>
  </si>
  <si>
    <t>1.3.1</t>
  </si>
  <si>
    <t>1.3.2</t>
  </si>
  <si>
    <t>1.3.3</t>
  </si>
  <si>
    <t>1.4.1</t>
  </si>
  <si>
    <t>1.4.2</t>
  </si>
  <si>
    <t>1.4.3</t>
  </si>
  <si>
    <t>1.5.1</t>
  </si>
  <si>
    <t>1.5.2</t>
  </si>
  <si>
    <t>окупність у роках</t>
  </si>
  <si>
    <t>* За наявності проектної документації вказати дату і номер документа про її затвердження.</t>
  </si>
  <si>
    <t>впровадження обліку споживання електричної енергії населенням, у т.ч.:</t>
  </si>
  <si>
    <t>Капіталовкладення на передачу електричної енергії</t>
  </si>
  <si>
    <t>Капіталовкладення на постачання електричної енергії</t>
  </si>
  <si>
    <t>Річний обсяг передачі електричної енергії через точку обліку,
тис. кВт·год</t>
  </si>
  <si>
    <t>Річний обсяг передачі електричної енергії (відпуск з мережі), млн кВт·год</t>
  </si>
  <si>
    <t>Річна виручка від передачі
електричної енергії, тис. грн</t>
  </si>
  <si>
    <t>Операційні витрати з передачі електричної енергії, тис. грн</t>
  </si>
  <si>
    <t>Річний обсяг постачання
електричної енергії, млн кВт·год</t>
  </si>
  <si>
    <t>Річна виручка від постачання електричної енергії, тис. грн</t>
  </si>
  <si>
    <t>Операційні витрати з постачання електричної енергії, тис. грн</t>
  </si>
  <si>
    <t>Втрати електричної енергії
в мережах, %</t>
  </si>
  <si>
    <t xml:space="preserve">  впровадження  комерційного обліку 
  електричної енергії </t>
  </si>
  <si>
    <t xml:space="preserve">заміна вимірювальних трансформаторів </t>
  </si>
  <si>
    <t xml:space="preserve">  впровадження обліку електричної енергії на межі структурних підрозділів (районів електричних мереж, філій)</t>
  </si>
  <si>
    <t>Покращення обліку електричної енергії,
у т.ч.:</t>
  </si>
  <si>
    <t>придбання стендів повірки, зразкових лічильників, повірочних лабораторій</t>
  </si>
  <si>
    <t>Телемеханіка підстанцій</t>
  </si>
  <si>
    <t xml:space="preserve">        (прізвище, ім'я, по батькові)</t>
  </si>
  <si>
    <t>5.3.1. Етапи впровадження проекту АСДТК ліцензіата</t>
  </si>
  <si>
    <t>Назва складової частини проекта</t>
  </si>
  <si>
    <t>Вартість реалізації складової частини проекту відповідно до проектної документації,
тис. грн (з ПДВ)</t>
  </si>
  <si>
    <t>Фінансування реалізації складової частини проекту, передбачене інвестиційною програмою на базовий період,
тис. грн (з ПДВ)</t>
  </si>
  <si>
    <t>Сума коштів, необхідна для завершення реалізації складової частини проекту з розбивкою по роках,
тис. грн (з ПДВ)</t>
  </si>
  <si>
    <t>Фактичне фінансування реалізації складової частини проекту станом на дату початку базового періоду,
тис. грн (з ПДВ)</t>
  </si>
  <si>
    <t>Період реалізації складової частини проекту</t>
  </si>
  <si>
    <t>Система керування й отримання даних</t>
  </si>
  <si>
    <t>2.3</t>
  </si>
  <si>
    <t>5</t>
  </si>
  <si>
    <t>для серверів</t>
  </si>
  <si>
    <t>для робочих станцій</t>
  </si>
  <si>
    <t>інше</t>
  </si>
  <si>
    <t>3.3</t>
  </si>
  <si>
    <t>5.4. Впровадження та розвиток інформаційних технологій</t>
  </si>
  <si>
    <t>інші засоби інформатизації</t>
  </si>
  <si>
    <t>економічний ефект (окупність у роках)</t>
  </si>
  <si>
    <t>модернізація наявних видів зв'язку (радіо, високочастотні, радіорелейні тощо)</t>
  </si>
  <si>
    <t>5.5.1. Етапи впровадження системи зв'язку</t>
  </si>
  <si>
    <t>Упровадження та розвиток магістральних ліній зв'язку, у тому числі:</t>
  </si>
  <si>
    <t>Установлення та заміна каналоутворювального та комутаційного обладнання (зокрема АТС), у тому числі:</t>
  </si>
  <si>
    <t>Автомобільні електромеханічні майстерні</t>
  </si>
  <si>
    <t xml:space="preserve">Автомобілі (вахтові) для перевезення бригад робітників </t>
  </si>
  <si>
    <t xml:space="preserve">Автовежі телескопічні та підіймачі </t>
  </si>
  <si>
    <t>5.6. Модернізація та закупівля колісної техніки</t>
  </si>
  <si>
    <t>Упровадження та розвиток ліній зв'язку "останньої милі",
у тому числі:</t>
  </si>
  <si>
    <t>5.7. Інше</t>
  </si>
  <si>
    <t xml:space="preserve">  М. П. </t>
  </si>
  <si>
    <t>У т. ч. по кварталах</t>
  </si>
  <si>
    <t>№ сторінки обґрунто-вувальних матеріалів</t>
  </si>
  <si>
    <t>1. Будівництво, модернізація та реконструкція електричних мереж та обладнання</t>
  </si>
  <si>
    <t>Усього по розділу 1:</t>
  </si>
  <si>
    <t>2. Заходи зі зниження нетехнічних витрат електричної енергії</t>
  </si>
  <si>
    <t>Усього по розділу 2:</t>
  </si>
  <si>
    <t>3. Впровадження та розвиток АСДТК</t>
  </si>
  <si>
    <t>Усього по розділу 3:</t>
  </si>
  <si>
    <t>4. Впровадження та розвиток інформаційних технологій</t>
  </si>
  <si>
    <t>Усього по розділу 4:</t>
  </si>
  <si>
    <t>5. Впровадження та розвиток систем зв'язку</t>
  </si>
  <si>
    <t>Усього по розділу 5:</t>
  </si>
  <si>
    <t>6. Модернізація та закупівля колісної техніки</t>
  </si>
  <si>
    <t>Усього по розділу 6:</t>
  </si>
  <si>
    <t>7. Інше</t>
  </si>
  <si>
    <t>Усього по розділу 7:</t>
  </si>
  <si>
    <t>Найменування заходів інвестиційної програми</t>
  </si>
  <si>
    <t>№ сторінки обґрунтовувальних матеріалів</t>
  </si>
  <si>
    <t>Електролабораторії</t>
  </si>
  <si>
    <t>Вантажні автомобілі</t>
  </si>
  <si>
    <t>Причепи, напівпричепи</t>
  </si>
  <si>
    <t>Автомайстерні</t>
  </si>
  <si>
    <t>Автонавантажувачі</t>
  </si>
  <si>
    <t>* У тому числі орендованої на довгостроковий період (більше року).</t>
  </si>
  <si>
    <t>№ з/п</t>
  </si>
  <si>
    <t>Цільові програми</t>
  </si>
  <si>
    <t>у т.ч. по роках:</t>
  </si>
  <si>
    <t>%</t>
  </si>
  <si>
    <t>Впровадження та розвиток інформаційних технологій</t>
  </si>
  <si>
    <t>Інше</t>
  </si>
  <si>
    <t>Разом</t>
  </si>
  <si>
    <t>Складові цільової програми</t>
  </si>
  <si>
    <t>ТС 0,4 кВ</t>
  </si>
  <si>
    <t>ТС, ТН 6(10)-150 кВ</t>
  </si>
  <si>
    <t>сільським</t>
  </si>
  <si>
    <t>міським</t>
  </si>
  <si>
    <t>зниження ТВЕ</t>
  </si>
  <si>
    <t>Придбання обладнання, що не вимагає монтажу</t>
  </si>
  <si>
    <t>кількість</t>
  </si>
  <si>
    <t>І квартал</t>
  </si>
  <si>
    <t>ІІ квартал</t>
  </si>
  <si>
    <t>ІІІ квартал</t>
  </si>
  <si>
    <t>Назва продукції</t>
  </si>
  <si>
    <t>Одиниця виміру</t>
  </si>
  <si>
    <t>Джерело фінансування</t>
  </si>
  <si>
    <t>110 кВ</t>
  </si>
  <si>
    <t>км</t>
  </si>
  <si>
    <t>вимагають заміни з метою зниження ТВЕ</t>
  </si>
  <si>
    <t>Назва показника</t>
  </si>
  <si>
    <t xml:space="preserve">з них на дерев'яних опорах </t>
  </si>
  <si>
    <t>з них на дерев'яних опорах</t>
  </si>
  <si>
    <t>з них працюють понад 25 років</t>
  </si>
  <si>
    <t>з них потребують заміни</t>
  </si>
  <si>
    <t>з них підлягають списанню</t>
  </si>
  <si>
    <t>з них підлягають заміні та відновленню</t>
  </si>
  <si>
    <t>шт.</t>
  </si>
  <si>
    <t>150 кВ</t>
  </si>
  <si>
    <t>два і більше трансформатори</t>
  </si>
  <si>
    <t>два і більше джерел живлення</t>
  </si>
  <si>
    <t>пристрої компенсації реактивної потужності</t>
  </si>
  <si>
    <t>повітряних</t>
  </si>
  <si>
    <t>напругою 150 кВ</t>
  </si>
  <si>
    <t>напругою 110 кВ</t>
  </si>
  <si>
    <t>напругою 35 кВ</t>
  </si>
  <si>
    <t>напругою 10 кВ</t>
  </si>
  <si>
    <t>напругою 6 кВ</t>
  </si>
  <si>
    <t>у т.ч.:</t>
  </si>
  <si>
    <t>напругою 0,4 кВ і нижче</t>
  </si>
  <si>
    <t xml:space="preserve">напругою 0,4 кВ і нижче    </t>
  </si>
  <si>
    <t>з них працюють понад 30 років</t>
  </si>
  <si>
    <t>у т. ч.:</t>
  </si>
  <si>
    <t>масляних</t>
  </si>
  <si>
    <t>Клас точності лічильника (необхідний)</t>
  </si>
  <si>
    <t>Клас точності лічильника (наявний)</t>
  </si>
  <si>
    <t>Примітка</t>
  </si>
  <si>
    <t>Найменування підстанцій (станцій) та приєднань</t>
  </si>
  <si>
    <t>Тип лічильника прийому/
віддачі</t>
  </si>
  <si>
    <t>до 8 років</t>
  </si>
  <si>
    <t>більше 30 років</t>
  </si>
  <si>
    <t>відсутні</t>
  </si>
  <si>
    <t>8 - 20 років</t>
  </si>
  <si>
    <t>20 - 30 років</t>
  </si>
  <si>
    <t>Загальна кількість точок обліку</t>
  </si>
  <si>
    <t>Прилади обліку</t>
  </si>
  <si>
    <t>з імпульсним виходом</t>
  </si>
  <si>
    <t>без імпульсного виходу</t>
  </si>
  <si>
    <t>на лініях напругою 35 кВ</t>
  </si>
  <si>
    <t>на лініях напругою 110 кВ</t>
  </si>
  <si>
    <t>білінгових систем</t>
  </si>
  <si>
    <t>Архіватори мови</t>
  </si>
  <si>
    <t>Цифрові реєстратори подій</t>
  </si>
  <si>
    <t>1 клас</t>
  </si>
  <si>
    <t>2 клас</t>
  </si>
  <si>
    <t>№ з\п</t>
  </si>
  <si>
    <t>Показники капіталовкладень</t>
  </si>
  <si>
    <t xml:space="preserve"> амортизаційні відрахування</t>
  </si>
  <si>
    <t>Залучені кошти</t>
  </si>
  <si>
    <t>Кредити</t>
  </si>
  <si>
    <t>Іноземні інвестиції</t>
  </si>
  <si>
    <t>Технічна допомога (гранти)</t>
  </si>
  <si>
    <t xml:space="preserve"> Інші (розшифрувати)</t>
  </si>
  <si>
    <t>Власні кошти</t>
  </si>
  <si>
    <t>Інші (розшифрувати)</t>
  </si>
  <si>
    <t>Одиниці виміру</t>
  </si>
  <si>
    <t>в динаміці за останні п’ять років</t>
  </si>
  <si>
    <t>Кількість споживачів (абонентів) ліцензіата:</t>
  </si>
  <si>
    <t>з них населення</t>
  </si>
  <si>
    <t>з них повітряних:</t>
  </si>
  <si>
    <t>35 кВ</t>
  </si>
  <si>
    <t>6/10 кВ</t>
  </si>
  <si>
    <t>кабельних:</t>
  </si>
  <si>
    <t>Нормативна чисельність персоналу, осіб</t>
  </si>
  <si>
    <t>прогноз</t>
  </si>
  <si>
    <t>факт</t>
  </si>
  <si>
    <t xml:space="preserve">прогноз </t>
  </si>
  <si>
    <t>від діяльності з передачі</t>
  </si>
  <si>
    <t>від діяльності з постачання</t>
  </si>
  <si>
    <t>Понаднормативні втрати, %</t>
  </si>
  <si>
    <t>Сумарна потужність власних трансформаторів, МВА:</t>
  </si>
  <si>
    <t>закритих</t>
  </si>
  <si>
    <t xml:space="preserve">   однотрансформаторних</t>
  </si>
  <si>
    <t xml:space="preserve">      з них щоглових</t>
  </si>
  <si>
    <t xml:space="preserve">   двотрансформаторних</t>
  </si>
  <si>
    <t>Кількість приладів обліку, шт.</t>
  </si>
  <si>
    <t>Клас точності приладу обліку</t>
  </si>
  <si>
    <t>Кількість лічильників, які не відповідають вимогам нормативних документів</t>
  </si>
  <si>
    <t>з відгалуженями від 15 до 50 км</t>
  </si>
  <si>
    <t>Найменування об'єктів</t>
  </si>
  <si>
    <t>Пропозиції щодо подальшого використання</t>
  </si>
  <si>
    <t>3. План інвестицій за джерелами фінансування інвестиційної програми на 5 років</t>
  </si>
  <si>
    <t>підлягає капітальному ремонту</t>
  </si>
  <si>
    <t>підлягає повній заміні</t>
  </si>
  <si>
    <t>підлягає реконструкції</t>
  </si>
  <si>
    <t>Ліній електропередач</t>
  </si>
  <si>
    <t>Підстанцій</t>
  </si>
  <si>
    <t>Обсяг основних фондів в умовних одиницях, всього</t>
  </si>
  <si>
    <t>У промислових споживачів</t>
  </si>
  <si>
    <t>Лічильники</t>
  </si>
  <si>
    <t>ПЕРЕВІРКА</t>
  </si>
  <si>
    <t xml:space="preserve">на балансі </t>
  </si>
  <si>
    <t>багатотарифні</t>
  </si>
  <si>
    <t xml:space="preserve">з поперед-
ньою 
оплатою </t>
  </si>
  <si>
    <t>споживачів</t>
  </si>
  <si>
    <t>індукцій-
них</t>
  </si>
  <si>
    <t>електрон-
них</t>
  </si>
  <si>
    <t>до 4</t>
  </si>
  <si>
    <t>до 8</t>
  </si>
  <si>
    <t>до 12</t>
  </si>
  <si>
    <t>більше 12</t>
  </si>
  <si>
    <t>до 6</t>
  </si>
  <si>
    <t>більше 6</t>
  </si>
  <si>
    <t>(2)=(3+4)</t>
  </si>
  <si>
    <t>(4)=(5+6)</t>
  </si>
  <si>
    <t>(10)=(11+12)</t>
  </si>
  <si>
    <t>(13)=(14+15)</t>
  </si>
  <si>
    <t>Х</t>
  </si>
  <si>
    <t>(16)=(17+18+19)</t>
  </si>
  <si>
    <t>(16)=(20+21+22+23)</t>
  </si>
  <si>
    <t>(25+26)=(27+28)</t>
  </si>
  <si>
    <t>(4)=(16+24)</t>
  </si>
  <si>
    <t>1 фазні</t>
  </si>
  <si>
    <t>3 фазні</t>
  </si>
  <si>
    <t xml:space="preserve">Разом </t>
  </si>
  <si>
    <t xml:space="preserve">У непромислових споживачів </t>
  </si>
  <si>
    <t xml:space="preserve">з поперед-
ньою оплатою </t>
  </si>
  <si>
    <t xml:space="preserve">У побутових споживачів </t>
  </si>
  <si>
    <t>до 16</t>
  </si>
  <si>
    <t>до 24</t>
  </si>
  <si>
    <t>більше 24</t>
  </si>
  <si>
    <t>Таблиця 4.А</t>
  </si>
  <si>
    <t>індукційних</t>
  </si>
  <si>
    <t>електронних</t>
  </si>
  <si>
    <t>(16)=(17+18)</t>
  </si>
  <si>
    <t>(4)=(7+8)</t>
  </si>
  <si>
    <t>5. Загальний опис робіт</t>
  </si>
  <si>
    <t>Технічний стан на початок прогнозного періоду</t>
  </si>
  <si>
    <t>Обсяги запланованих робіт на прогнозний період</t>
  </si>
  <si>
    <t>Станом на початок прогнозного періоду</t>
  </si>
  <si>
    <t>(прогнозний період)</t>
  </si>
  <si>
    <t>(прогнозний період+1)</t>
  </si>
  <si>
    <t>(прогнозний період+2)</t>
  </si>
  <si>
    <t>(прогнозний період+3)</t>
  </si>
  <si>
    <t>(прогнозний період+4)</t>
  </si>
  <si>
    <t>№ сторінки пояснювальної записки</t>
  </si>
  <si>
    <t>Будівництво, реконструкція та модернізація електричних мереж, у т.ч:</t>
  </si>
  <si>
    <t>0,4 кВ</t>
  </si>
  <si>
    <t>Будівництво, модернізація та реконструкція електричних мереж та обладнання</t>
  </si>
  <si>
    <t>Показник</t>
  </si>
  <si>
    <t>2. Розрахунок джерел фінансування інвестиційної програми (тис. грн без ПДВ)</t>
  </si>
  <si>
    <t>Середньомісячна заробітна плата працівників, грн</t>
  </si>
  <si>
    <t>База нарахування прибутку, тис. грн</t>
  </si>
  <si>
    <t>1.1</t>
  </si>
  <si>
    <t>1.2</t>
  </si>
  <si>
    <t>1</t>
  </si>
  <si>
    <t>1.1.1</t>
  </si>
  <si>
    <t>1.2.1</t>
  </si>
  <si>
    <t>2.1</t>
  </si>
  <si>
    <t>2.1.1</t>
  </si>
  <si>
    <t>2.2</t>
  </si>
  <si>
    <t>2.2.1</t>
  </si>
  <si>
    <t>3.1</t>
  </si>
  <si>
    <t>3.1.1</t>
  </si>
  <si>
    <t>3.2</t>
  </si>
  <si>
    <t>3.2.1</t>
  </si>
  <si>
    <t>4.1</t>
  </si>
  <si>
    <t>4.1.1</t>
  </si>
  <si>
    <t>4.2</t>
  </si>
  <si>
    <t>4.2.1</t>
  </si>
  <si>
    <t>5.1</t>
  </si>
  <si>
    <t>5.1.1</t>
  </si>
  <si>
    <t>5.2</t>
  </si>
  <si>
    <t>5.2.1</t>
  </si>
  <si>
    <t>6.1</t>
  </si>
  <si>
    <t>6.1.1</t>
  </si>
  <si>
    <t>6.2.1</t>
  </si>
  <si>
    <t>6.2</t>
  </si>
  <si>
    <t>7.1</t>
  </si>
  <si>
    <t>7.1.1</t>
  </si>
  <si>
    <t>8.1</t>
  </si>
  <si>
    <t>8.1.1</t>
  </si>
  <si>
    <t>8.2</t>
  </si>
  <si>
    <t>8.2.1</t>
  </si>
  <si>
    <t>9.1</t>
  </si>
  <si>
    <t>9.1.1</t>
  </si>
  <si>
    <t>9.2</t>
  </si>
  <si>
    <t>9.2.1</t>
  </si>
  <si>
    <t>9.3</t>
  </si>
  <si>
    <t>9.3.1</t>
  </si>
  <si>
    <t>10.1</t>
  </si>
  <si>
    <t>10.1.1</t>
  </si>
  <si>
    <t>10.2</t>
  </si>
  <si>
    <t>10.2.1</t>
  </si>
  <si>
    <t>10.3</t>
  </si>
  <si>
    <t>10.3.1</t>
  </si>
  <si>
    <t>реконструкція без улаштування розвантажувальних ТП</t>
  </si>
  <si>
    <t>реконструкція з улаштуванням розвантажувальних ТП</t>
  </si>
  <si>
    <t>будівництво ПЛ-0,4 кВ самоутримним ізольованим проводом</t>
  </si>
  <si>
    <t>будівництво ПЛ-0,4 кВ голим проводом</t>
  </si>
  <si>
    <t>реконструкція ПЛ-0,4 кВ самоутримним ізольованим проводом</t>
  </si>
  <si>
    <t>реконструкція ПЛ-0,4 кВ голим проводом</t>
  </si>
  <si>
    <t>3.2.2</t>
  </si>
  <si>
    <t>3.2.2.1</t>
  </si>
  <si>
    <t>4.1.2</t>
  </si>
  <si>
    <t>4.1.2.1</t>
  </si>
  <si>
    <t>4.1.1.1</t>
  </si>
  <si>
    <t>4.2.1.1</t>
  </si>
  <si>
    <t>4.2.2</t>
  </si>
  <si>
    <t>4.2.2.1</t>
  </si>
  <si>
    <t>2</t>
  </si>
  <si>
    <t>3</t>
  </si>
  <si>
    <t>4</t>
  </si>
  <si>
    <t>7</t>
  </si>
  <si>
    <t>8</t>
  </si>
  <si>
    <t>9</t>
  </si>
  <si>
    <t>10</t>
  </si>
  <si>
    <t>11</t>
  </si>
  <si>
    <t>км / шт</t>
  </si>
  <si>
    <t>7. Інноваційні заходи, передбачені інвестиційною програмою на прогнозний період</t>
  </si>
  <si>
    <t>Призначення (тип)</t>
  </si>
  <si>
    <t>Рік випуску</t>
  </si>
  <si>
    <t>Належність (структурний підрозділ, служба, РЕМ)</t>
  </si>
  <si>
    <t>Пропонується для заміни</t>
  </si>
  <si>
    <t>за місяць</t>
  </si>
  <si>
    <t>щорічні</t>
  </si>
  <si>
    <t>Витрати пального*, л/100 км</t>
  </si>
  <si>
    <t>Підстава для списання/
заміни</t>
  </si>
  <si>
    <t>Автокрани</t>
  </si>
  <si>
    <t>Автобурові машини</t>
  </si>
  <si>
    <t>1.3</t>
  </si>
  <si>
    <t>1.4</t>
  </si>
  <si>
    <t>1.5</t>
  </si>
  <si>
    <t>1.6</t>
  </si>
  <si>
    <t>1.7</t>
  </si>
  <si>
    <t>1.8</t>
  </si>
  <si>
    <t>1.9</t>
  </si>
  <si>
    <t>1.10</t>
  </si>
  <si>
    <t>1.11</t>
  </si>
  <si>
    <t>1.12</t>
  </si>
  <si>
    <t>1.13</t>
  </si>
  <si>
    <t>1.14</t>
  </si>
  <si>
    <t>1.15</t>
  </si>
  <si>
    <t>1.16</t>
  </si>
  <si>
    <t>1.17</t>
  </si>
  <si>
    <t>1.18</t>
  </si>
  <si>
    <t>М. П.</t>
  </si>
  <si>
    <t>Власні кошти, у т.ч.</t>
  </si>
  <si>
    <t>Усього</t>
  </si>
  <si>
    <t>у доброму стані</t>
  </si>
  <si>
    <t>ПС з вищим класом напруги 110 (150) кВ, усього</t>
  </si>
  <si>
    <t>ПС з вищим класом напруги 35 кВ, усього</t>
  </si>
  <si>
    <t>ТП, РП-6 (10) кВ, усього</t>
  </si>
  <si>
    <t>Силові трансформатори ПС вищою напругою 35 кВ, усього</t>
  </si>
  <si>
    <t>Силові трансформатори ПС вищою напругою 110 (150) кВ, усього</t>
  </si>
  <si>
    <t>Очікується станом на кінець прогнозного періоду з урахуванням інвестиційної програми</t>
  </si>
  <si>
    <t>Довжина повітряних ліній електропередачі, усього по колах</t>
  </si>
  <si>
    <t>перекидок 0,4 кВ, усього</t>
  </si>
  <si>
    <t>Довжина кабельних ліній електропередачі, усього</t>
  </si>
  <si>
    <t>Кількість вимикачів, що не відповідають струмам короткого замикання в електромережі, але експлуатуються, усього</t>
  </si>
  <si>
    <t>Кількість РП 6-20 кВ, усього</t>
  </si>
  <si>
    <t>Кількість лінійних та підстанціонних роз'єднувачів напругою 6-10 кВ, усього</t>
  </si>
  <si>
    <t>у т.ч. з ізольованими проводами (кабелями)</t>
  </si>
  <si>
    <t>пристрої компенсації ємкісного струму</t>
  </si>
  <si>
    <t>Кількість вимикачів, що випрацювали термін служби</t>
  </si>
  <si>
    <t>усього</t>
  </si>
  <si>
    <t>у т.ч. на базі тракторів</t>
  </si>
  <si>
    <t>у тому числі по 2 класу напруги</t>
  </si>
  <si>
    <t>у тому числі з передачі</t>
  </si>
  <si>
    <t>Найменування енергооб'єкта, його місцезнаходження та потужність</t>
  </si>
  <si>
    <t>ПЛ-110 (150) кВ, усього</t>
  </si>
  <si>
    <t>будівництво, усього</t>
  </si>
  <si>
    <t>реконструкція, усього</t>
  </si>
  <si>
    <t>ПЛ-35 кВ, усього</t>
  </si>
  <si>
    <t>ПЛ-6 (10) кВ, усього</t>
  </si>
  <si>
    <t>ПЛ-0,4 кВ, усього</t>
  </si>
  <si>
    <t>КЛ-110 кВ, усього</t>
  </si>
  <si>
    <t>КЛ-35 кВ, усього</t>
  </si>
  <si>
    <t>КЛ-6 (10) кВ, усього</t>
  </si>
  <si>
    <t>КЛ-0,4 кВ, усього</t>
  </si>
  <si>
    <t>модернізація, усього</t>
  </si>
  <si>
    <t>3.2.1.1</t>
  </si>
  <si>
    <t>Усього по програмі</t>
  </si>
  <si>
    <t>6-20 кВ</t>
  </si>
  <si>
    <t>11.1</t>
  </si>
  <si>
    <t>11.1.1</t>
  </si>
  <si>
    <t>11.3</t>
  </si>
  <si>
    <t>11.3.1</t>
  </si>
  <si>
    <t>1. Перелік об'єктів незавершеного будівництва, модернізації та реконструкції</t>
  </si>
  <si>
    <t>Початок робіт (рік, місяць)</t>
  </si>
  <si>
    <t>1.1.2</t>
  </si>
  <si>
    <t>1.1.3</t>
  </si>
  <si>
    <t>1.1.4</t>
  </si>
  <si>
    <t>Джерела фінансування</t>
  </si>
  <si>
    <t>IV квартал</t>
  </si>
  <si>
    <t>Найменування відповідної державної програми</t>
  </si>
  <si>
    <t>Тип вимірювального трансформатора</t>
  </si>
  <si>
    <t>напругою 0,4 кВ</t>
  </si>
  <si>
    <t>Наявність дублюючого лічильника</t>
  </si>
  <si>
    <t>Кількість трансформаторів напруги, що підлягають заміні (встановленню), шт.</t>
  </si>
  <si>
    <t>Кількість трансформаторів струму, що підлягають заміні (встановленню), шт.</t>
  </si>
  <si>
    <t>У промислових споживачів (продовження)</t>
  </si>
  <si>
    <t>У непромислових споживачів (продовження)</t>
  </si>
  <si>
    <t>У побутових споживачів (продовження)</t>
  </si>
  <si>
    <t>Наявність проектної документації (дата і номер документа про її затвердження)*</t>
  </si>
  <si>
    <t>Спосіб виконання робіт (підрядний/ господарський)</t>
  </si>
  <si>
    <t>Тип приладу обліку (повне маркування)</t>
  </si>
  <si>
    <t>Параметри</t>
  </si>
  <si>
    <t>_________________</t>
  </si>
  <si>
    <t>(підпис)</t>
  </si>
  <si>
    <t xml:space="preserve">Головний бухгалтер </t>
  </si>
  <si>
    <t>Характер робіт (нове будівництво, реконструкція, модернізація)</t>
  </si>
  <si>
    <t>Показник на кінець року</t>
  </si>
  <si>
    <t>Інвестиційна програма</t>
  </si>
  <si>
    <t>з</t>
  </si>
  <si>
    <t>—</t>
  </si>
  <si>
    <t>Кількість установлених  трансформаторів, шт.</t>
  </si>
  <si>
    <t>Кількість трансформаторів, що підлягають заміні, шт.</t>
  </si>
  <si>
    <t>Кількість трансформаторів, що підлягають установленню в точках обліку, які не облаштовані приладами обліку, шт.</t>
  </si>
  <si>
    <t>економії витрат на паливно-мастильні матеріали</t>
  </si>
  <si>
    <t>зменшення інших витрат</t>
  </si>
  <si>
    <t>9=5+6+7+8</t>
  </si>
  <si>
    <t>10=4/9</t>
  </si>
  <si>
    <t>млн грн</t>
  </si>
  <si>
    <t>Рік будівництва або попередньої реконструкції</t>
  </si>
  <si>
    <t>9=4-5</t>
  </si>
  <si>
    <t>тис. грн з ПДВ</t>
  </si>
  <si>
    <t xml:space="preserve"> прибуток від ліцензованої
 діяльності</t>
  </si>
  <si>
    <t xml:space="preserve"> операційні витрати</t>
  </si>
  <si>
    <t xml:space="preserve"> інші доходи</t>
  </si>
  <si>
    <t>Назва обладнання та
якісна оцінка*</t>
  </si>
  <si>
    <t>КЛ-110 (150) кВ, усього</t>
  </si>
  <si>
    <t>км
(по трасі)</t>
  </si>
  <si>
    <t>Силові трансформатори ПС вищою напругою 6-10 кВ, усього</t>
  </si>
  <si>
    <t>Силові трансформатори ПС вищою напругою 220 кВ, усього</t>
  </si>
  <si>
    <t>напругою 220 кВ</t>
  </si>
  <si>
    <t>220 кВ</t>
  </si>
  <si>
    <t>1,0 
та краще</t>
  </si>
  <si>
    <t>1,0 і краще</t>
  </si>
  <si>
    <t>2=3+4</t>
  </si>
  <si>
    <t>4=5+6=
=7+8</t>
  </si>
  <si>
    <t>4=5+6=
=16+24</t>
  </si>
  <si>
    <t>10=11+12</t>
  </si>
  <si>
    <t>12=13+14</t>
  </si>
  <si>
    <t>13=14+15</t>
  </si>
  <si>
    <t>18=19+20+21=
=22+23+24+25</t>
  </si>
  <si>
    <t>16=17+18+19=
=20+21+22+23</t>
  </si>
  <si>
    <t>24=25+26=
=27+28</t>
  </si>
  <si>
    <t>26=27+28=
=29+30</t>
  </si>
  <si>
    <t>* Зазначити відповідний рік.</t>
  </si>
  <si>
    <t>Кількість точок обліку всього, шт.</t>
  </si>
  <si>
    <t>Кількість  безоблікових точок обліку, шт.</t>
  </si>
  <si>
    <t xml:space="preserve">                  Кількість установлених лічильників, шт.</t>
  </si>
  <si>
    <t xml:space="preserve">                   Кількість встановлених лічильників, шт.</t>
  </si>
  <si>
    <t xml:space="preserve">             Кількість установлених лічильників, шт.</t>
  </si>
  <si>
    <t>Рівень напруги ЛЕП, кВ</t>
  </si>
  <si>
    <t>Кількість точок обліку у містах</t>
  </si>
  <si>
    <t>Кількість точок обліку у сільській місцевості</t>
  </si>
  <si>
    <t>Кількість точок обліку, шт.</t>
  </si>
  <si>
    <r>
      <t>млн
кВт</t>
    </r>
    <r>
      <rPr>
        <b/>
        <sz val="11"/>
        <rFont val="Times New Roman"/>
        <family val="1"/>
      </rPr>
      <t>·</t>
    </r>
    <r>
      <rPr>
        <sz val="11"/>
        <rFont val="Times New Roman"/>
        <family val="1"/>
      </rPr>
      <t>год</t>
    </r>
  </si>
  <si>
    <r>
      <t>Площа території, на якій здійснюється ліцензована діяльність, км</t>
    </r>
    <r>
      <rPr>
        <vertAlign val="superscript"/>
        <sz val="11"/>
        <rFont val="Times New Roman"/>
        <family val="1"/>
      </rPr>
      <t>2</t>
    </r>
  </si>
  <si>
    <t>Усього
у т.ч.:</t>
  </si>
  <si>
    <t>Рік *</t>
  </si>
  <si>
    <t>0,38 кВ</t>
  </si>
  <si>
    <t>Обсяги робіт та капіталовкладень
ПЛ, КЛ / ПС</t>
  </si>
  <si>
    <t>Інвентарний номер об'єкта</t>
  </si>
  <si>
    <t>кількість*</t>
  </si>
  <si>
    <t>Усього по програмі:</t>
  </si>
  <si>
    <t>110 кВ (150 кВ)</t>
  </si>
  <si>
    <t>110 кВ (220, 150 кВ)</t>
  </si>
  <si>
    <t>Реконструкція ПС, ТП та РП, усього, з них:</t>
  </si>
  <si>
    <t>Модернізація ПС, ТП та РП, усього, з них:</t>
  </si>
  <si>
    <t xml:space="preserve">  Найменування ліцензіата</t>
  </si>
  <si>
    <t xml:space="preserve">  Прогнозний період</t>
  </si>
  <si>
    <t xml:space="preserve">  П'ятирічний період</t>
  </si>
  <si>
    <t>до</t>
  </si>
  <si>
    <t>Керівник ліцензіата</t>
  </si>
  <si>
    <t>(або особа, яка виконує його обов'язки)</t>
  </si>
  <si>
    <t>(прізвище, ім'я, по батькові)</t>
  </si>
  <si>
    <t>(або особа, яка виконує його обов'язки)                       (підпис)</t>
  </si>
  <si>
    <t xml:space="preserve">          М. П. </t>
  </si>
  <si>
    <t>Обсяг здійсненого фінансування з початку виконання робіт на дату початку базового періоду, тис. грн (з ПДВ)</t>
  </si>
  <si>
    <t>Обсяг фінансування, передбачений інвестиційною програмою на базовий період,
тис. грн (з ПДВ)</t>
  </si>
  <si>
    <t>Вартість виконаних робіт (згідно з актами) з початку виконання робіт на дату початку базового періоду,
тис. грн (з ПДВ)</t>
  </si>
  <si>
    <t>Обсяг незавершеного будівництва станом на дату початку базового періоду,
тис. грн (з ПДВ)</t>
  </si>
  <si>
    <t>Залишок кошторисної вартості на дату початку базового періоду,
тис. грн (з ПДВ)</t>
  </si>
  <si>
    <t>Затверджена кошторисна вартість,
тис. грн
(з ПДВ)</t>
  </si>
  <si>
    <t>Обсяг фінансування, передбачений інвестиційною програмою на прогнозний період,
тис. грн (з ПДВ)</t>
  </si>
  <si>
    <t>4. Узагальнений технічний стан об'єктів електричних мереж</t>
  </si>
  <si>
    <t>ПС з вищим класом напруги
110 (150) кВ, усього</t>
  </si>
  <si>
    <t>ПС з вищим класом напруги
35 кВ, усього</t>
  </si>
  <si>
    <t>Прогнозний технічний стан на кінець прогнозного періоду з урахуванням обсягів запланованих робіт</t>
  </si>
  <si>
    <t>вимагають заміни як такі, що не підлягають ремонту</t>
  </si>
  <si>
    <t>4.1. Характеристика електричних мереж</t>
  </si>
  <si>
    <t>4.2. Інформація щодо лічильників електричної енергії на початок прогнозного періоду</t>
  </si>
  <si>
    <t xml:space="preserve">4.2.1. Стан обліку електричної енергії у промислових споживачів на початок прогнозного періоду </t>
  </si>
  <si>
    <t xml:space="preserve">4.2.2. Стан обліку електричної енергії у промислових споживачів </t>
  </si>
  <si>
    <t xml:space="preserve">4.2.3. Стан обліку електричної енергії у населення на початок прогнозного періоду </t>
  </si>
  <si>
    <t xml:space="preserve">4.2.4. Стан обліку електричної енергії у населення </t>
  </si>
  <si>
    <t>4.3. Стан комерційного обліку електричної енергії на початок прогнозного періоду*</t>
  </si>
  <si>
    <t>4.3.1. Технічний стан вимірювальних трансформаторів струму та напруги
точок комерційного обліку</t>
  </si>
  <si>
    <t>5.1. Будівництво, модернізація та реконструкція електричних мереж та обладнання</t>
  </si>
  <si>
    <t>5.1.1. Обсяги будівництва, реконструкції та модернізації об'єктів електричних мереж
на прогнозний період</t>
  </si>
  <si>
    <t>5.3. Впровадження та розвиток АСДТК</t>
  </si>
  <si>
    <t>вакуумних</t>
  </si>
  <si>
    <t>Придбання та впровадження засобів диспетчерсько-технологічного керування замість морально і фізично зношених та для розширення наявних, у т.ч.:</t>
  </si>
  <si>
    <t>5.5. Впровадження та розвиток систем зв'язку</t>
  </si>
  <si>
    <t>Група за роком випуску</t>
  </si>
  <si>
    <t>Упровадження та розвиток локальних обчислювальних мереж (зокрема СКС),
у тому числі:</t>
  </si>
  <si>
    <t>1.19</t>
  </si>
  <si>
    <t>Інші види колісної техніки (розшифрувати)</t>
  </si>
  <si>
    <t>Закупівля нових та модернізація наявних апаратних засобів інформатизації, у т.ч.:</t>
  </si>
  <si>
    <t>закупівля  та модернізація робочих станцій</t>
  </si>
  <si>
    <t>закупівля  та модернізація серверів</t>
  </si>
  <si>
    <t>закупівля  та модернізація активного обладнання комп'ютерних мереж</t>
  </si>
  <si>
    <t>побудова та модернізація структурованих кабельних мереж</t>
  </si>
  <si>
    <t>Закупівля системного програмного забезпечення, у т.ч.:</t>
  </si>
  <si>
    <t>Закупівля та модернізація прикладного програмного забезпечення, у т.ч.:</t>
  </si>
  <si>
    <t xml:space="preserve">офісного </t>
  </si>
  <si>
    <t>захисту інформації</t>
  </si>
  <si>
    <t>геоінформаційних систем</t>
  </si>
  <si>
    <t>систем електронного документообігу</t>
  </si>
  <si>
    <t>3.4</t>
  </si>
  <si>
    <t>3.5</t>
  </si>
  <si>
    <t>3.6</t>
  </si>
  <si>
    <t>Впровадження та модернізація контакт-центрів</t>
  </si>
  <si>
    <t>3.7</t>
  </si>
  <si>
    <t>3.8</t>
  </si>
  <si>
    <t>інформаційних систем управління виробництвом</t>
  </si>
  <si>
    <t>систем керування взаємовідносинами зі споживачами</t>
  </si>
  <si>
    <t>**Різниця між звітним значенням технологічних витрат електричної енергії та нормативним значенням технологічних витрат електричної енергії.</t>
  </si>
  <si>
    <t>Повітряні лінії (ПЛ)-220 кВ, усього</t>
  </si>
  <si>
    <t>Кабельні лінії (КЛ)-220 кВ, усього</t>
  </si>
  <si>
    <t>Підстанції (ПС) з вищим класом напруги 220 кВ, усього</t>
  </si>
  <si>
    <t>вимагають заміни з метою зниження технологічних витрат електричної енергії (ТВЕ)</t>
  </si>
  <si>
    <t>Трансформаторні підстанції (ТП), розподільні пункти (РП)-6 (10) кВ, усього</t>
  </si>
  <si>
    <t>* Оцінку необхідності капітального ремонту або повної заміни ліній електропередачі (ЛЕП) проводити за пріоритетом реального технічного стану, а не з урахуванням періодичності капітального ремонту.</t>
  </si>
  <si>
    <t>телемеханіку в повному обсязі</t>
  </si>
  <si>
    <t>15=16+17</t>
  </si>
  <si>
    <t>з проводом стальним (ПС)</t>
  </si>
  <si>
    <t>Трансформатори напруги (ТН), усього</t>
  </si>
  <si>
    <t>Трансформатори струму (ТС), усього</t>
  </si>
  <si>
    <t>4.6. Узагальнений порівняльний аналіз змін технічного стану колісних транспортних засобів, спеціальних машин та механізмів, виконаних на колісних шасі *</t>
  </si>
  <si>
    <t>у т.ч. для оперативних виїзних бригад (ОВБ)</t>
  </si>
  <si>
    <t>Впровадження та розвиток автоматизованих систем диспетчерсько-технологічного керування (АСДТК)</t>
  </si>
  <si>
    <t>цифрові автоматичні телефонні станції (АТС)</t>
  </si>
  <si>
    <t>4.4. Стан технічного обліку електричної енергії на початок прогнозного періоду</t>
  </si>
  <si>
    <t>Виробник лічильників</t>
  </si>
  <si>
    <t>4.5. Стан комп'ютерної техніки на початок прогнозного періоду</t>
  </si>
  <si>
    <t>Кількість, шт.</t>
  </si>
  <si>
    <t>*Колонки „млн кВт•год” та „%” заповнюються відповідно до форми 1Б-ТВЕ. Колонка „млн грн” заповнюється тільки для рядків „Нормативні технологічні витрати” та „Небаланс”, при цьому розрахунок вартості здійснюється шляхом додавання помісячних даних економії (збитків), отриманих ліцензіатом внаслідок різниці між фактичними та нормативними витратами. Місячний обсяг економії (збитків), отриманих ліцензіатом, розраховується як добуток обсягів небалансу електричної енергії та фактичної середньозваженої оптової ринкової ціни, яка розрахована відповідно до Правил Оптового ринку електричної енергії України.</t>
  </si>
  <si>
    <t>впровадження корпоративного зв'язку ліцензіата</t>
  </si>
  <si>
    <t>Автобуси категорій М3 та М2 ("мікроавтобуси")</t>
  </si>
  <si>
    <t>з ізоляцією зі зшитого поліетилену</t>
  </si>
  <si>
    <t>Фінансування, передбачене на реалізацію складової частини проекту інвестиційною програмою на прогнозний період,
тис. грн (з ПДВ)</t>
  </si>
  <si>
    <t>* Довжина ліній електропередачі вказується по трасі ліній.</t>
  </si>
  <si>
    <t>економічний ефект (окупність в роках)</t>
  </si>
  <si>
    <t>Наявний стан на початок прогнозного періоду</t>
  </si>
  <si>
    <t>ТзОВ "Енергія-Новий Розділ"</t>
  </si>
  <si>
    <t>роки</t>
  </si>
  <si>
    <t>Артимко І.М.</t>
  </si>
  <si>
    <t xml:space="preserve">   АртимкоІ.М.</t>
  </si>
  <si>
    <t>Павлишин О.Б.</t>
  </si>
  <si>
    <t xml:space="preserve">    "____" ____________ 2013 року</t>
  </si>
  <si>
    <t>км | %</t>
  </si>
  <si>
    <t>з ізольованим проводом (магістральних)</t>
  </si>
  <si>
    <t>шт | км</t>
  </si>
  <si>
    <t>шт. | МВА</t>
  </si>
  <si>
    <t>з них таких , які мають:</t>
  </si>
  <si>
    <t>шт. | %</t>
  </si>
  <si>
    <t>з них працюють більше 25 років</t>
  </si>
  <si>
    <t>шт. | % | МВА</t>
  </si>
  <si>
    <r>
      <t>шт.</t>
    </r>
    <r>
      <rPr>
        <sz val="10"/>
        <rFont val="Arial Cyr"/>
        <family val="0"/>
      </rPr>
      <t xml:space="preserve"> | % | МВА</t>
    </r>
  </si>
  <si>
    <t>Кількість і потужність підстанцій 6 - 10/0,4 кВ, усього</t>
  </si>
  <si>
    <t xml:space="preserve">    однотрансформаторних</t>
  </si>
  <si>
    <t>Кількість повітряних фідерів 6-10 кВ, усього</t>
  </si>
  <si>
    <t>довжиною з відгалуженнями до 15 км</t>
  </si>
  <si>
    <t>довжиною з відгалуженнями понад 50 км</t>
  </si>
  <si>
    <t>Кількість вимикачів  навантаженням 6-10 кВ, усього</t>
  </si>
  <si>
    <t>Кількість ОПН , усього</t>
  </si>
  <si>
    <t>напругою 35кВ</t>
  </si>
  <si>
    <t>напругою 110кВ</t>
  </si>
  <si>
    <t>110кВ</t>
  </si>
  <si>
    <t>Кількість та потужність силових трансформаторів, установлених на знижувальних підстанціях напругою 6-220 кВ (без трансформаторів  для підключення заземлювальвальних реакторів та трансформаторів власних потреб), усього</t>
  </si>
  <si>
    <t>напругою 110 кВ(150 кВ)</t>
  </si>
  <si>
    <t>Комп'ютери 2013 року випуску</t>
  </si>
  <si>
    <t>Комп'ютери 2012 року випуску</t>
  </si>
  <si>
    <t>Комп'ютери 2011 року випуску</t>
  </si>
  <si>
    <t>Комп'ютери 2010 року випуску</t>
  </si>
  <si>
    <t>Комп'ютери до 2009 року випуску</t>
  </si>
  <si>
    <t>2014р.  з урахуванням обсягів запланованих робіт</t>
  </si>
  <si>
    <t>Усього на роки 2014 - 2018р.р.</t>
  </si>
  <si>
    <t xml:space="preserve">Усього на роки (2014 - 2018р. </t>
  </si>
  <si>
    <t>Усього на роки (2014-2018 р.р.)</t>
  </si>
  <si>
    <t>Кількість короткозамикачів, установлених на знижувальних підстанціях напругою 35-220 кВ, усього</t>
  </si>
  <si>
    <t>Кількість відокремлювачів, установлених на знижувальних підстанціях напругою 35-220 кВ, усього</t>
  </si>
  <si>
    <t>Кількість власних знижувальних ПС 35-220 кВ та потужність силових трансформаторів на них, усього</t>
  </si>
  <si>
    <t>Кількість власних знижувальних ПС 35-220 кВ , усього</t>
  </si>
  <si>
    <t>Кількість роз'єднувачів, установлених на знижувальних підстанціях напругою 35-220 кВ, усього</t>
  </si>
  <si>
    <t>Кількість вимикачів, установлених на об'єктах  електричних мереж напругою 6-220 кВ, усього</t>
  </si>
  <si>
    <t>напругою 220 кВ, з них:</t>
  </si>
  <si>
    <t>електромагнітних</t>
  </si>
  <si>
    <t>елегазових, у т.ч.</t>
  </si>
  <si>
    <t xml:space="preserve">бакових </t>
  </si>
  <si>
    <t>колонкових</t>
  </si>
  <si>
    <t>напругою  150 кВ, з них:</t>
  </si>
  <si>
    <t>напругою 35 кВ, з них:</t>
  </si>
  <si>
    <t>напругою 6-10  кВ, з них:</t>
  </si>
  <si>
    <t>напругою  110 кВ, з них:</t>
  </si>
  <si>
    <t>відкритих</t>
  </si>
  <si>
    <t>на лініях напругою 220 кВ</t>
  </si>
  <si>
    <t xml:space="preserve">Довжина грозозахистного тросу по трасі ПЛ 35-220кВ, усього </t>
  </si>
  <si>
    <t>Кількість лічильників, 
що підлягають заміні за планом у 2014 році, шт.</t>
  </si>
  <si>
    <t>Кількість лічильників, 
що підлягають заміні за планом у    ь 2014  році, шт.</t>
  </si>
  <si>
    <t>Фактично 
замінено у 2013 році, шт.</t>
  </si>
  <si>
    <t>Кількість лічильників, 
що підлягають заміні за планом у      2014 році, шт.</t>
  </si>
  <si>
    <t>Фактично 
замінено у 2013році, шт.</t>
  </si>
  <si>
    <t>Кількість лічильників, 
що підлягають заміні за планом у     2014 році, шт.</t>
  </si>
  <si>
    <t>СА4У-И672М</t>
  </si>
  <si>
    <t>СА3У-И670М</t>
  </si>
  <si>
    <t>Енергія-9</t>
  </si>
  <si>
    <t>Actaris</t>
  </si>
  <si>
    <t>ЛЄМЗ</t>
  </si>
  <si>
    <t>ТзОВ "Телекарт"</t>
  </si>
  <si>
    <t>S4 7000 SL</t>
  </si>
  <si>
    <t>Усього                                           26</t>
  </si>
  <si>
    <t>ПЛ-35кВ №5</t>
  </si>
  <si>
    <t>КЛ-35 кВ №6</t>
  </si>
  <si>
    <t>ПЛ-35 кВ №7</t>
  </si>
  <si>
    <t>КЛ-35 кВ №8</t>
  </si>
  <si>
    <t>ПС-84 Ввід Т-1 6кВ</t>
  </si>
  <si>
    <t>ПС-89 Ввід Т-1 6 кВ</t>
  </si>
  <si>
    <t>ПС-110 Ввід Т-1 6 кВ</t>
  </si>
  <si>
    <t>ПС-110 Ввід Т-2 6кВ</t>
  </si>
  <si>
    <t>ПС-104Ввід Т-1 6 кВ</t>
  </si>
  <si>
    <t>35кВ</t>
  </si>
  <si>
    <t>6 кВ</t>
  </si>
  <si>
    <t>відповідає</t>
  </si>
  <si>
    <t>відсутній</t>
  </si>
  <si>
    <t>тис.грн</t>
  </si>
  <si>
    <t>Усього на рік</t>
  </si>
  <si>
    <t>Економічний ефект (зниження ТВЕ)</t>
  </si>
  <si>
    <t>млн. кВт·год</t>
  </si>
  <si>
    <t>Усього на 2014-2018роки</t>
  </si>
  <si>
    <t>Усього на роки (2014 - 2018)</t>
  </si>
  <si>
    <t>ТЕЦ Ввід Т-1 110 кВ</t>
  </si>
  <si>
    <t>ТЕЦ Ввід Т-2 110 кВ</t>
  </si>
  <si>
    <t>є дублюючий</t>
  </si>
  <si>
    <t>6. Етапи виконання заходів інвестиційної програми на 2014 рік</t>
  </si>
  <si>
    <t>Заміна однофазних лічильників</t>
  </si>
  <si>
    <t>Директор</t>
  </si>
  <si>
    <t>підрядний</t>
  </si>
  <si>
    <t>кошторис, проект №1775/13  ТзОВ "Енергія-Новий Розділ"</t>
  </si>
  <si>
    <t>тис. грн (без ПДВ)</t>
  </si>
  <si>
    <t>капіталовкладення,
тис. грн (без ПДВ)</t>
  </si>
  <si>
    <t>Вартість одиниці продукції,
тис. грн (без ПДВ)</t>
  </si>
  <si>
    <t>тис. грн без ПДВ</t>
  </si>
  <si>
    <t>** Без довжини вводів в індивідуальні житлові будинки та довжини внутрішньобудинкових мереж.                                                            24</t>
  </si>
  <si>
    <t>У разі відсутності проектної документації вказати дату, до якої планується виготовлення цієї документації.                                                                                                                      27</t>
  </si>
  <si>
    <t>Реконcтрукція КЛ-0,4 кВ від ТП-2 до електроустановки КУ "Басейн"</t>
  </si>
  <si>
    <t xml:space="preserve">Реконстукція КЛ-0,4 кВ від ТП-2 до електроустановки КУ Басейн  </t>
  </si>
  <si>
    <t xml:space="preserve">    "____" ____________ 2014 року</t>
  </si>
  <si>
    <t>"____" ____________ 2014 року</t>
  </si>
  <si>
    <t>11.2</t>
  </si>
  <si>
    <t>11.2.1</t>
  </si>
  <si>
    <t xml:space="preserve">Амортизація, </t>
  </si>
  <si>
    <t xml:space="preserve">38,13тис. грн. амортизація,.  35,02 тис. грн. інші доходи </t>
  </si>
  <si>
    <t>Інші доходи</t>
  </si>
  <si>
    <t>кошторис, проект №1499/13  ТзОВ "Енергія-Новий Розділ"</t>
  </si>
  <si>
    <t>Реконструкція РП-32кВ із заміною комірки КСО на комірку з вакуумним вимикачем</t>
  </si>
  <si>
    <t xml:space="preserve">    "____" ____________ 2014  року</t>
  </si>
  <si>
    <t xml:space="preserve">Реконструкція РП-32 із заміною комірки КСО на комірку з вакуумним вимикачем  </t>
  </si>
</sst>
</file>

<file path=xl/styles.xml><?xml version="1.0" encoding="utf-8"?>
<styleSheet xmlns="http://schemas.openxmlformats.org/spreadsheetml/2006/main">
  <numFmts count="6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d/m/yyyy;@"/>
    <numFmt numFmtId="186" formatCode="dd\.mm\.yyyy;@"/>
    <numFmt numFmtId="187" formatCode="#,##0.0"/>
    <numFmt numFmtId="188" formatCode="#,##0.000_ ;[Red]\-#,##0.000\ "/>
    <numFmt numFmtId="189" formatCode="#,##0_ ;[Red]\-#,##0\ "/>
    <numFmt numFmtId="190" formatCode="#,##0.0_ ;[Red]\-#,##0.0\ "/>
    <numFmt numFmtId="191" formatCode="#,##0.0000_ ;[Red]\-#,##0.0000\ "/>
    <numFmt numFmtId="192" formatCode="0.000"/>
    <numFmt numFmtId="193" formatCode="[$-422]d\ mmmm\ yyyy&quot; р.&quot;"/>
    <numFmt numFmtId="194" formatCode="yyyy"/>
    <numFmt numFmtId="195" formatCode="0.0"/>
    <numFmt numFmtId="196" formatCode="0.0%"/>
    <numFmt numFmtId="197" formatCode="[$-FC22]d\ mmmm\ yyyy&quot; р.&quot;;@"/>
    <numFmt numFmtId="198" formatCode="0.0000"/>
    <numFmt numFmtId="199" formatCode="0.000%"/>
    <numFmt numFmtId="200" formatCode="0.00000"/>
    <numFmt numFmtId="201" formatCode="_-* #,##0.0\ _г_р_н_._-;\-* #,##0.0\ _г_р_н_._-;_-* &quot;-&quot;??\ _г_р_н_._-;_-@_-"/>
    <numFmt numFmtId="202" formatCode="_-* #,##0\ _г_р_н_._-;\-* #,##0\ _г_р_н_._-;_-* &quot;-&quot;??\ _г_р_н_._-;_-@_-"/>
    <numFmt numFmtId="203" formatCode="_-* #,##0.000\ _г_р_н_._-;\-* #,##0.000\ _г_р_н_._-;_-* &quot;-&quot;??\ _г_р_н_._-;_-@_-"/>
    <numFmt numFmtId="204" formatCode="#,##0&quot; /АС-70&quot;;\-#,##0.00&quot;р.&quot;"/>
    <numFmt numFmtId="205" formatCode="#&quot;/АС-35&quot;"/>
    <numFmt numFmtId="206" formatCode="dd\.mm\.yyyy\ &quot;р.&quot;"/>
    <numFmt numFmtId="207" formatCode="#,##0_ ;\-#,##0\ "/>
    <numFmt numFmtId="208" formatCode="0.000000"/>
    <numFmt numFmtId="209" formatCode="0_ ;\-0\ "/>
    <numFmt numFmtId="210" formatCode="#,##0.0_ ;\-#,##0.0\ "/>
    <numFmt numFmtId="211" formatCode="0.0_ ;\-0.0\ "/>
    <numFmt numFmtId="212" formatCode="0.0,&quot;км&quot;"/>
    <numFmt numFmtId="213" formatCode="0.0&quot; км&quot;"/>
    <numFmt numFmtId="214" formatCode="0.0000000"/>
    <numFmt numFmtId="215" formatCode="#,##0.000"/>
    <numFmt numFmtId="216" formatCode="#,##0.00_ ;[Red]\-#,##0.00\ "/>
    <numFmt numFmtId="217" formatCode="#,##0.0000"/>
  </numFmts>
  <fonts count="46">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b/>
      <sz val="10"/>
      <name val="Arial"/>
      <family val="2"/>
    </font>
    <font>
      <i/>
      <sz val="12"/>
      <name val="Times New Roman"/>
      <family val="1"/>
    </font>
    <font>
      <b/>
      <sz val="10"/>
      <name val="Times New Roman"/>
      <family val="1"/>
    </font>
    <font>
      <sz val="10"/>
      <name val="Times New Roman"/>
      <family val="1"/>
    </font>
    <font>
      <sz val="10"/>
      <name val="PragmaticaCTT"/>
      <family val="0"/>
    </font>
    <font>
      <sz val="8"/>
      <name val="Arial"/>
      <family val="2"/>
    </font>
    <font>
      <sz val="12"/>
      <name val="Times New Roman"/>
      <family val="1"/>
    </font>
    <font>
      <b/>
      <sz val="12"/>
      <name val="Times New Roman"/>
      <family val="1"/>
    </font>
    <font>
      <sz val="10"/>
      <name val="Arial CE"/>
      <family val="0"/>
    </font>
    <font>
      <sz val="10"/>
      <name val="Times New Roman Cyr"/>
      <family val="1"/>
    </font>
    <font>
      <sz val="11"/>
      <name val="Times New Roman Cyr"/>
      <family val="1"/>
    </font>
    <font>
      <sz val="14"/>
      <name val="Times New Roman"/>
      <family val="1"/>
    </font>
    <font>
      <sz val="11"/>
      <name val="Times New Roman"/>
      <family val="1"/>
    </font>
    <font>
      <b/>
      <sz val="14"/>
      <name val="Times New Roman"/>
      <family val="1"/>
    </font>
    <font>
      <b/>
      <sz val="11"/>
      <name val="Times New Roman"/>
      <family val="1"/>
    </font>
    <font>
      <b/>
      <sz val="16"/>
      <name val="Times New Roman"/>
      <family val="1"/>
    </font>
    <font>
      <b/>
      <i/>
      <sz val="11"/>
      <name val="Times New Roman"/>
      <family val="1"/>
    </font>
    <font>
      <i/>
      <sz val="11"/>
      <name val="Times New Roman"/>
      <family val="1"/>
    </font>
    <font>
      <b/>
      <i/>
      <sz val="11"/>
      <color indexed="12"/>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color indexed="53"/>
      <name val="Arial Cyr"/>
      <family val="0"/>
    </font>
    <font>
      <b/>
      <i/>
      <sz val="10"/>
      <name val="Times New Roman"/>
      <family val="1"/>
    </font>
    <font>
      <sz val="11"/>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medium"/>
    </border>
    <border>
      <left style="medium"/>
      <right>
        <color indexed="63"/>
      </right>
      <top style="medium"/>
      <bottom style="mediu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style="mediu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9" fillId="0" borderId="0">
      <alignment/>
      <protection/>
    </xf>
    <xf numFmtId="0" fontId="0" fillId="0" borderId="0">
      <alignment/>
      <protection/>
    </xf>
    <xf numFmtId="0" fontId="13" fillId="0" borderId="0">
      <alignment/>
      <protection/>
    </xf>
    <xf numFmtId="0" fontId="0" fillId="0" borderId="0">
      <alignment/>
      <protection/>
    </xf>
    <xf numFmtId="0" fontId="3"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638">
    <xf numFmtId="0" fontId="0" fillId="0" borderId="0" xfId="0" applyAlignment="1">
      <alignment/>
    </xf>
    <xf numFmtId="0" fontId="0" fillId="0" borderId="0" xfId="33" applyFont="1" applyProtection="1">
      <alignment/>
      <protection/>
    </xf>
    <xf numFmtId="0" fontId="0" fillId="0" borderId="0" xfId="33" applyFont="1" applyAlignment="1">
      <alignment horizontal="center" vertical="center" wrapText="1"/>
      <protection/>
    </xf>
    <xf numFmtId="0" fontId="0" fillId="0" borderId="0" xfId="33" applyFont="1" applyAlignment="1" applyProtection="1">
      <alignment horizontal="center" vertical="center" wrapText="1"/>
      <protection locked="0"/>
    </xf>
    <xf numFmtId="0" fontId="0" fillId="0" borderId="0" xfId="33" applyFont="1" applyAlignment="1" applyProtection="1">
      <alignment horizontal="center" vertical="center" wrapText="1"/>
      <protection/>
    </xf>
    <xf numFmtId="0" fontId="0" fillId="0" borderId="0" xfId="33" applyFont="1" applyAlignment="1" applyProtection="1">
      <alignment horizontal="center"/>
      <protection/>
    </xf>
    <xf numFmtId="0" fontId="0" fillId="0" borderId="0" xfId="33" applyFont="1" applyFill="1" applyProtection="1">
      <alignment/>
      <protection/>
    </xf>
    <xf numFmtId="0" fontId="0" fillId="0" borderId="0" xfId="33" applyFont="1" applyAlignment="1" applyProtection="1">
      <alignment horizontal="center" vertical="center"/>
      <protection/>
    </xf>
    <xf numFmtId="0" fontId="0" fillId="0" borderId="0" xfId="33" applyNumberFormat="1" applyFont="1" applyAlignment="1" applyProtection="1">
      <alignment horizontal="center" vertical="center"/>
      <protection/>
    </xf>
    <xf numFmtId="1" fontId="0" fillId="0" borderId="0" xfId="33" applyNumberFormat="1" applyFont="1" applyBorder="1" applyAlignment="1" applyProtection="1">
      <alignment horizontal="center" vertical="center" wrapText="1"/>
      <protection/>
    </xf>
    <xf numFmtId="1" fontId="0" fillId="0" borderId="0" xfId="33" applyNumberFormat="1" applyFont="1" applyAlignment="1" applyProtection="1">
      <alignment horizontal="center" vertical="center" wrapText="1"/>
      <protection/>
    </xf>
    <xf numFmtId="3" fontId="4" fillId="0" borderId="0" xfId="33" applyNumberFormat="1" applyFont="1" applyFill="1">
      <alignment/>
      <protection/>
    </xf>
    <xf numFmtId="3" fontId="4" fillId="0" borderId="0" xfId="33" applyNumberFormat="1" applyFont="1" applyFill="1" applyAlignment="1">
      <alignment horizontal="center"/>
      <protection/>
    </xf>
    <xf numFmtId="0" fontId="0" fillId="0" borderId="0" xfId="33" applyFont="1" applyFill="1" applyAlignment="1">
      <alignment horizontal="center" vertical="center" wrapText="1"/>
      <protection/>
    </xf>
    <xf numFmtId="0" fontId="8" fillId="0" borderId="10" xfId="33" applyFont="1" applyFill="1" applyBorder="1" applyAlignment="1">
      <alignment horizontal="center" vertical="center"/>
      <protection/>
    </xf>
    <xf numFmtId="0" fontId="8" fillId="0" borderId="10" xfId="33" applyFont="1" applyFill="1" applyBorder="1" applyAlignment="1">
      <alignment horizontal="center" vertical="center" wrapText="1"/>
      <protection/>
    </xf>
    <xf numFmtId="0" fontId="11" fillId="0" borderId="0" xfId="33" applyFont="1" applyAlignment="1">
      <alignment horizontal="center"/>
      <protection/>
    </xf>
    <xf numFmtId="0" fontId="11" fillId="0" borderId="0" xfId="56" applyFont="1" applyProtection="1">
      <alignment/>
      <protection hidden="1"/>
    </xf>
    <xf numFmtId="0" fontId="11" fillId="0" borderId="0" xfId="56" applyFont="1" applyAlignment="1" applyProtection="1">
      <alignment horizontal="left"/>
      <protection hidden="1"/>
    </xf>
    <xf numFmtId="0" fontId="0" fillId="0" borderId="0" xfId="33" applyFont="1" applyFill="1" applyBorder="1" applyAlignment="1">
      <alignment horizontal="center" vertical="center" wrapText="1"/>
      <protection/>
    </xf>
    <xf numFmtId="0" fontId="0" fillId="0" borderId="0" xfId="33" applyFont="1" applyAlignment="1" applyProtection="1">
      <alignment horizontal="center" vertical="center" wrapText="1"/>
      <protection locked="0"/>
    </xf>
    <xf numFmtId="0" fontId="0" fillId="0" borderId="0" xfId="33" applyFont="1" applyBorder="1" applyAlignment="1" applyProtection="1">
      <alignment horizontal="center" vertical="center" wrapText="1"/>
      <protection locked="0"/>
    </xf>
    <xf numFmtId="0" fontId="0" fillId="0" borderId="0" xfId="33" applyFont="1" applyFill="1" applyAlignment="1" applyProtection="1">
      <alignment horizontal="center" vertical="center" wrapText="1"/>
      <protection locked="0"/>
    </xf>
    <xf numFmtId="0" fontId="0" fillId="0" borderId="0" xfId="33" applyFont="1">
      <alignment/>
      <protection/>
    </xf>
    <xf numFmtId="0" fontId="0" fillId="0" borderId="0" xfId="33" applyFont="1" applyProtection="1">
      <alignment/>
      <protection/>
    </xf>
    <xf numFmtId="0" fontId="0" fillId="0" borderId="0" xfId="33" applyFont="1" applyFill="1" applyProtection="1">
      <alignment/>
      <protection/>
    </xf>
    <xf numFmtId="0" fontId="0" fillId="0" borderId="0" xfId="33" applyFont="1" applyFill="1" applyBorder="1" applyAlignment="1" applyProtection="1">
      <alignment horizontal="center" wrapText="1"/>
      <protection/>
    </xf>
    <xf numFmtId="0" fontId="0" fillId="0" borderId="0" xfId="33" applyFont="1">
      <alignment/>
      <protection/>
    </xf>
    <xf numFmtId="0" fontId="0" fillId="0" borderId="0" xfId="33" applyFont="1" applyAlignment="1">
      <alignment wrapText="1"/>
      <protection/>
    </xf>
    <xf numFmtId="0" fontId="4" fillId="0" borderId="0" xfId="33" applyFont="1" applyAlignment="1">
      <alignment vertical="center" wrapText="1"/>
      <protection/>
    </xf>
    <xf numFmtId="0" fontId="4" fillId="0" borderId="0" xfId="33" applyFont="1" applyAlignment="1">
      <alignment horizontal="center" vertical="center" wrapText="1"/>
      <protection/>
    </xf>
    <xf numFmtId="0" fontId="4" fillId="0" borderId="0" xfId="33" applyFont="1" applyAlignment="1">
      <alignment vertical="center" wrapText="1"/>
      <protection/>
    </xf>
    <xf numFmtId="0" fontId="4" fillId="0" borderId="0" xfId="33" applyFont="1" applyAlignment="1">
      <alignment horizontal="center" vertical="center" wrapText="1"/>
      <protection/>
    </xf>
    <xf numFmtId="1" fontId="0" fillId="0" borderId="0" xfId="33" applyNumberFormat="1" applyFont="1" applyBorder="1" applyAlignment="1" applyProtection="1">
      <alignment horizontal="center" vertical="center" wrapText="1"/>
      <protection locked="0"/>
    </xf>
    <xf numFmtId="1" fontId="0" fillId="0" borderId="0" xfId="33" applyNumberFormat="1" applyFont="1" applyAlignment="1" applyProtection="1">
      <alignment horizontal="center" vertical="center" wrapText="1"/>
      <protection locked="0"/>
    </xf>
    <xf numFmtId="0" fontId="0" fillId="0" borderId="0" xfId="33" applyFont="1" applyAlignment="1">
      <alignment vertical="top" wrapText="1"/>
      <protection/>
    </xf>
    <xf numFmtId="0" fontId="9" fillId="0" borderId="0" xfId="33" applyFont="1" applyAlignment="1" applyProtection="1">
      <alignment horizontal="center" vertical="center" wrapText="1"/>
      <protection locked="0"/>
    </xf>
    <xf numFmtId="0" fontId="9" fillId="0" borderId="0" xfId="33" applyFont="1" applyBorder="1" applyAlignment="1" applyProtection="1">
      <alignment horizontal="center" vertical="center" wrapText="1"/>
      <protection locked="0"/>
    </xf>
    <xf numFmtId="0" fontId="0" fillId="0" borderId="0" xfId="33" applyFont="1" applyFill="1" applyAlignment="1" applyProtection="1">
      <alignment horizontal="center" vertical="center" wrapText="1"/>
      <protection locked="0"/>
    </xf>
    <xf numFmtId="1" fontId="0" fillId="0" borderId="0" xfId="33" applyNumberFormat="1" applyFont="1" applyFill="1" applyAlignment="1" applyProtection="1">
      <alignment horizontal="center" vertical="center" wrapText="1"/>
      <protection locked="0"/>
    </xf>
    <xf numFmtId="0" fontId="9" fillId="0" borderId="0" xfId="33" applyFont="1" applyFill="1">
      <alignment/>
      <protection/>
    </xf>
    <xf numFmtId="0" fontId="9" fillId="0" borderId="0" xfId="33" applyFont="1" applyProtection="1">
      <alignment/>
      <protection/>
    </xf>
    <xf numFmtId="0" fontId="11" fillId="0" borderId="0" xfId="33" applyFont="1" applyAlignment="1">
      <alignment/>
      <protection/>
    </xf>
    <xf numFmtId="0" fontId="17" fillId="0" borderId="10" xfId="33" applyFont="1" applyBorder="1" applyAlignment="1" applyProtection="1">
      <alignment horizontal="center" vertical="center" wrapText="1"/>
      <protection/>
    </xf>
    <xf numFmtId="0" fontId="17" fillId="0" borderId="10" xfId="33" applyFont="1" applyFill="1" applyBorder="1" applyAlignment="1" applyProtection="1">
      <alignment horizontal="center" vertical="center" wrapText="1"/>
      <protection/>
    </xf>
    <xf numFmtId="0" fontId="17" fillId="0" borderId="11" xfId="33" applyFont="1" applyFill="1" applyBorder="1" applyAlignment="1" applyProtection="1">
      <alignment horizontal="center" vertical="center" wrapText="1"/>
      <protection/>
    </xf>
    <xf numFmtId="0" fontId="17" fillId="0" borderId="10" xfId="33" applyFont="1" applyFill="1" applyBorder="1" applyAlignment="1">
      <alignment horizontal="center" vertical="center" wrapText="1"/>
      <protection/>
    </xf>
    <xf numFmtId="0" fontId="17" fillId="0" borderId="0" xfId="33" applyFont="1">
      <alignment/>
      <protection/>
    </xf>
    <xf numFmtId="0" fontId="8" fillId="0" borderId="0" xfId="33" applyNumberFormat="1" applyFont="1" applyAlignment="1" applyProtection="1">
      <alignment horizontal="center" vertical="center"/>
      <protection/>
    </xf>
    <xf numFmtId="0" fontId="8" fillId="0" borderId="0" xfId="33" applyFont="1" applyAlignment="1">
      <alignment horizontal="center" vertical="center" wrapText="1"/>
      <protection/>
    </xf>
    <xf numFmtId="0" fontId="17" fillId="0" borderId="10" xfId="33" applyFont="1" applyBorder="1" applyAlignment="1" applyProtection="1">
      <alignment horizontal="center" vertical="center"/>
      <protection/>
    </xf>
    <xf numFmtId="49" fontId="17" fillId="0" borderId="10" xfId="33" applyNumberFormat="1" applyFont="1" applyBorder="1" applyAlignment="1" applyProtection="1">
      <alignment horizontal="center" vertical="center"/>
      <protection/>
    </xf>
    <xf numFmtId="0" fontId="17" fillId="0" borderId="10" xfId="33" applyNumberFormat="1" applyFont="1" applyBorder="1" applyAlignment="1" applyProtection="1">
      <alignment horizontal="left" vertical="center" wrapText="1"/>
      <protection/>
    </xf>
    <xf numFmtId="4" fontId="17" fillId="0" borderId="10" xfId="33" applyNumberFormat="1" applyFont="1" applyFill="1" applyBorder="1" applyAlignment="1" applyProtection="1">
      <alignment horizontal="right"/>
      <protection locked="0"/>
    </xf>
    <xf numFmtId="0" fontId="17" fillId="0" borderId="10" xfId="33" applyFont="1" applyFill="1" applyBorder="1" applyAlignment="1" applyProtection="1">
      <alignment horizontal="center" vertical="center" wrapText="1"/>
      <protection locked="0"/>
    </xf>
    <xf numFmtId="0" fontId="19" fillId="0" borderId="10" xfId="33" applyFont="1" applyFill="1" applyBorder="1" applyAlignment="1" applyProtection="1">
      <alignment wrapText="1"/>
      <protection/>
    </xf>
    <xf numFmtId="0" fontId="17" fillId="0" borderId="10" xfId="33" applyFont="1" applyFill="1" applyBorder="1" applyAlignment="1" applyProtection="1">
      <alignment wrapText="1"/>
      <protection/>
    </xf>
    <xf numFmtId="0" fontId="19" fillId="0" borderId="10" xfId="33" applyFont="1" applyFill="1" applyBorder="1" applyAlignment="1" applyProtection="1">
      <alignment horizontal="left" vertical="center" wrapText="1"/>
      <protection/>
    </xf>
    <xf numFmtId="4" fontId="17" fillId="0" borderId="10" xfId="33" applyNumberFormat="1" applyFont="1" applyFill="1" applyBorder="1" applyAlignment="1" applyProtection="1">
      <alignment horizontal="center" vertical="center"/>
      <protection/>
    </xf>
    <xf numFmtId="0" fontId="17" fillId="0" borderId="10" xfId="33" applyFont="1" applyFill="1" applyBorder="1" applyAlignment="1" applyProtection="1">
      <alignment horizontal="left" vertical="top" wrapText="1"/>
      <protection/>
    </xf>
    <xf numFmtId="0" fontId="17" fillId="0" borderId="10" xfId="33" applyFont="1" applyFill="1" applyBorder="1" applyAlignment="1" applyProtection="1">
      <alignment horizontal="center" vertical="center"/>
      <protection/>
    </xf>
    <xf numFmtId="3" fontId="17" fillId="0" borderId="10" xfId="33" applyNumberFormat="1" applyFont="1" applyFill="1" applyBorder="1" applyAlignment="1" applyProtection="1">
      <alignment horizontal="center" vertical="center"/>
      <protection/>
    </xf>
    <xf numFmtId="10" fontId="17" fillId="0" borderId="10" xfId="33" applyNumberFormat="1" applyFont="1" applyFill="1" applyBorder="1" applyAlignment="1" applyProtection="1">
      <alignment horizontal="center" vertical="center"/>
      <protection/>
    </xf>
    <xf numFmtId="3" fontId="18" fillId="0" borderId="0" xfId="33" applyNumberFormat="1" applyFont="1" applyFill="1" applyBorder="1" applyAlignment="1">
      <alignment horizontal="left" vertical="center"/>
      <protection/>
    </xf>
    <xf numFmtId="3" fontId="17" fillId="0" borderId="0" xfId="33" applyNumberFormat="1" applyFont="1" applyFill="1" applyBorder="1" applyAlignment="1">
      <alignment horizontal="center" vertical="center" wrapText="1"/>
      <protection/>
    </xf>
    <xf numFmtId="0" fontId="21" fillId="0" borderId="0" xfId="33" applyFont="1" applyFill="1" applyBorder="1" applyAlignment="1">
      <alignment horizontal="center" vertical="center" wrapText="1"/>
      <protection/>
    </xf>
    <xf numFmtId="3" fontId="21" fillId="0" borderId="0" xfId="33" applyNumberFormat="1" applyFont="1" applyFill="1" applyBorder="1" applyAlignment="1">
      <alignment horizontal="center" vertical="center" wrapText="1"/>
      <protection/>
    </xf>
    <xf numFmtId="3" fontId="22" fillId="0" borderId="0" xfId="33" applyNumberFormat="1" applyFont="1" applyFill="1" applyBorder="1" applyAlignment="1">
      <alignment horizontal="center" vertical="center"/>
      <protection/>
    </xf>
    <xf numFmtId="3" fontId="21" fillId="0" borderId="0" xfId="33" applyNumberFormat="1" applyFont="1" applyFill="1" applyBorder="1" applyAlignment="1">
      <alignment horizontal="center" vertical="center"/>
      <protection/>
    </xf>
    <xf numFmtId="3" fontId="17" fillId="0" borderId="0" xfId="33" applyNumberFormat="1" applyFont="1" applyFill="1" applyBorder="1">
      <alignment/>
      <protection/>
    </xf>
    <xf numFmtId="3" fontId="17" fillId="0" borderId="0" xfId="33" applyNumberFormat="1" applyFont="1" applyFill="1" applyAlignment="1">
      <alignment horizontal="center" vertical="center" wrapText="1"/>
      <protection/>
    </xf>
    <xf numFmtId="3" fontId="17" fillId="0" borderId="0" xfId="33" applyNumberFormat="1" applyFont="1" applyFill="1">
      <alignment/>
      <protection/>
    </xf>
    <xf numFmtId="3" fontId="19" fillId="0" borderId="0" xfId="33" applyNumberFormat="1" applyFont="1" applyFill="1" applyBorder="1" applyAlignment="1">
      <alignment horizontal="right" vertical="center"/>
      <protection/>
    </xf>
    <xf numFmtId="187" fontId="17" fillId="0" borderId="0" xfId="33" applyNumberFormat="1" applyFont="1" applyFill="1" applyAlignment="1">
      <alignment horizontal="center"/>
      <protection/>
    </xf>
    <xf numFmtId="3" fontId="17" fillId="0" borderId="0" xfId="33" applyNumberFormat="1" applyFont="1" applyFill="1" applyAlignment="1">
      <alignment horizontal="center"/>
      <protection/>
    </xf>
    <xf numFmtId="3" fontId="19" fillId="0" borderId="0" xfId="33" applyNumberFormat="1" applyFont="1" applyFill="1" applyAlignment="1">
      <alignment horizontal="left" vertical="center"/>
      <protection/>
    </xf>
    <xf numFmtId="0" fontId="17" fillId="0" borderId="10" xfId="33" applyFont="1" applyBorder="1" applyAlignment="1" applyProtection="1">
      <alignment horizontal="center" vertical="center" wrapText="1"/>
      <protection locked="0"/>
    </xf>
    <xf numFmtId="0" fontId="17" fillId="0" borderId="10" xfId="57" applyFont="1" applyBorder="1" applyAlignment="1">
      <alignment horizontal="center"/>
      <protection/>
    </xf>
    <xf numFmtId="10" fontId="17" fillId="0" borderId="10" xfId="33" applyNumberFormat="1" applyFont="1" applyFill="1" applyBorder="1" applyAlignment="1" applyProtection="1">
      <alignment horizontal="center" vertical="center" wrapText="1"/>
      <protection/>
    </xf>
    <xf numFmtId="3" fontId="17" fillId="0" borderId="10" xfId="33" applyNumberFormat="1" applyFont="1" applyFill="1" applyBorder="1" applyAlignment="1" applyProtection="1">
      <alignment horizontal="center" vertical="center" wrapText="1"/>
      <protection/>
    </xf>
    <xf numFmtId="0" fontId="17" fillId="0" borderId="10" xfId="33" applyFont="1" applyFill="1" applyBorder="1" applyAlignment="1" applyProtection="1">
      <alignment horizontal="left" vertical="center" wrapText="1"/>
      <protection/>
    </xf>
    <xf numFmtId="1" fontId="17" fillId="0" borderId="10" xfId="33" applyNumberFormat="1" applyFont="1" applyFill="1" applyBorder="1" applyAlignment="1" applyProtection="1">
      <alignment horizontal="center" vertical="center" wrapText="1"/>
      <protection locked="0"/>
    </xf>
    <xf numFmtId="0" fontId="17" fillId="0" borderId="10" xfId="33" applyFont="1" applyFill="1" applyBorder="1" applyAlignment="1" applyProtection="1">
      <alignment horizontal="left" vertical="center"/>
      <protection/>
    </xf>
    <xf numFmtId="1" fontId="17" fillId="0" borderId="10" xfId="33" applyNumberFormat="1" applyFont="1" applyBorder="1" applyAlignment="1" applyProtection="1">
      <alignment horizontal="center" vertical="center" wrapText="1"/>
      <protection locked="0"/>
    </xf>
    <xf numFmtId="0" fontId="17" fillId="0" borderId="10" xfId="33" applyFont="1" applyBorder="1" applyAlignment="1">
      <alignment horizontal="center" vertical="center" wrapText="1"/>
      <protection/>
    </xf>
    <xf numFmtId="0" fontId="17" fillId="0" borderId="10" xfId="33" applyFont="1" applyBorder="1" applyAlignment="1">
      <alignment vertical="center" wrapText="1"/>
      <protection/>
    </xf>
    <xf numFmtId="0" fontId="17" fillId="0" borderId="0" xfId="33" applyFont="1" applyFill="1" applyBorder="1" applyAlignment="1" applyProtection="1">
      <alignment horizontal="left" vertical="center" wrapText="1"/>
      <protection/>
    </xf>
    <xf numFmtId="0" fontId="21" fillId="0" borderId="10" xfId="33" applyFont="1" applyFill="1" applyBorder="1" applyAlignment="1">
      <alignment horizontal="center"/>
      <protection/>
    </xf>
    <xf numFmtId="0" fontId="19" fillId="0" borderId="10" xfId="33" applyFont="1" applyFill="1" applyBorder="1" applyAlignment="1">
      <alignment horizontal="left" vertical="center"/>
      <protection/>
    </xf>
    <xf numFmtId="0" fontId="19" fillId="0" borderId="10" xfId="33" applyFont="1" applyFill="1" applyBorder="1" applyAlignment="1">
      <alignment vertical="center" wrapText="1"/>
      <protection/>
    </xf>
    <xf numFmtId="0" fontId="19" fillId="0" borderId="10" xfId="33" applyFont="1" applyFill="1" applyBorder="1" applyAlignment="1">
      <alignment horizontal="center" vertical="center"/>
      <protection/>
    </xf>
    <xf numFmtId="188" fontId="19" fillId="0" borderId="10" xfId="33" applyNumberFormat="1" applyFont="1" applyFill="1" applyBorder="1" applyAlignment="1">
      <alignment horizontal="center" vertical="center"/>
      <protection/>
    </xf>
    <xf numFmtId="189" fontId="19" fillId="0" borderId="10" xfId="33" applyNumberFormat="1" applyFont="1" applyFill="1" applyBorder="1" applyAlignment="1">
      <alignment horizontal="center" vertical="center"/>
      <protection/>
    </xf>
    <xf numFmtId="190" fontId="19" fillId="0" borderId="10" xfId="33" applyNumberFormat="1" applyFont="1" applyFill="1" applyBorder="1" applyAlignment="1">
      <alignment horizontal="center" vertical="center"/>
      <protection/>
    </xf>
    <xf numFmtId="190" fontId="19" fillId="0" borderId="10" xfId="33" applyNumberFormat="1" applyFont="1" applyFill="1" applyBorder="1" applyAlignment="1">
      <alignment horizontal="center" vertical="center" wrapText="1"/>
      <protection/>
    </xf>
    <xf numFmtId="0" fontId="19" fillId="0" borderId="10" xfId="33" applyFont="1" applyFill="1" applyBorder="1" applyAlignment="1">
      <alignment horizontal="center" vertical="center" wrapText="1"/>
      <protection/>
    </xf>
    <xf numFmtId="0" fontId="17" fillId="0" borderId="10" xfId="33" applyFont="1" applyFill="1" applyBorder="1" applyAlignment="1">
      <alignment horizontal="left" vertical="center" wrapText="1"/>
      <protection/>
    </xf>
    <xf numFmtId="0" fontId="17" fillId="0" borderId="10" xfId="33" applyFont="1" applyFill="1" applyBorder="1" applyAlignment="1">
      <alignment vertical="center" wrapText="1"/>
      <protection/>
    </xf>
    <xf numFmtId="0" fontId="17" fillId="0" borderId="10" xfId="33" applyFont="1" applyFill="1" applyBorder="1" applyAlignment="1">
      <alignment horizontal="center" vertical="center"/>
      <protection/>
    </xf>
    <xf numFmtId="188" fontId="17" fillId="0" borderId="10" xfId="33" applyNumberFormat="1" applyFont="1" applyFill="1" applyBorder="1" applyAlignment="1">
      <alignment horizontal="center" vertical="center"/>
      <protection/>
    </xf>
    <xf numFmtId="189" fontId="17" fillId="0" borderId="10" xfId="33" applyNumberFormat="1" applyFont="1" applyFill="1" applyBorder="1" applyAlignment="1">
      <alignment horizontal="center" vertical="center"/>
      <protection/>
    </xf>
    <xf numFmtId="190" fontId="17" fillId="0" borderId="10" xfId="33" applyNumberFormat="1" applyFont="1" applyFill="1" applyBorder="1" applyAlignment="1">
      <alignment horizontal="center" vertical="center"/>
      <protection/>
    </xf>
    <xf numFmtId="0" fontId="19" fillId="0" borderId="10" xfId="33" applyFont="1" applyFill="1" applyBorder="1" applyAlignment="1">
      <alignment vertical="center"/>
      <protection/>
    </xf>
    <xf numFmtId="0" fontId="17" fillId="0" borderId="10" xfId="33" applyFont="1" applyFill="1" applyBorder="1" applyAlignment="1">
      <alignment horizontal="left" vertical="center"/>
      <protection/>
    </xf>
    <xf numFmtId="0" fontId="17" fillId="0" borderId="10" xfId="33" applyFont="1" applyBorder="1" applyAlignment="1">
      <alignment horizontal="right" vertical="center" wrapText="1"/>
      <protection/>
    </xf>
    <xf numFmtId="0" fontId="17" fillId="0" borderId="0" xfId="33" applyFont="1" applyAlignment="1">
      <alignment vertical="center" wrapText="1"/>
      <protection/>
    </xf>
    <xf numFmtId="4" fontId="17" fillId="0" borderId="10" xfId="33" applyNumberFormat="1" applyFont="1" applyFill="1" applyBorder="1" applyProtection="1">
      <alignment/>
      <protection/>
    </xf>
    <xf numFmtId="0" fontId="17" fillId="0" borderId="0" xfId="33" applyFont="1" applyAlignment="1">
      <alignment wrapText="1"/>
      <protection/>
    </xf>
    <xf numFmtId="0" fontId="17" fillId="0" borderId="0" xfId="33" applyFont="1" applyFill="1" applyProtection="1">
      <alignment/>
      <protection/>
    </xf>
    <xf numFmtId="0" fontId="17" fillId="0" borderId="10" xfId="33" applyFont="1" applyFill="1" applyBorder="1" applyAlignment="1" applyProtection="1">
      <alignment horizontal="left" vertical="top" wrapText="1" indent="3"/>
      <protection/>
    </xf>
    <xf numFmtId="4" fontId="17" fillId="0" borderId="10" xfId="33" applyNumberFormat="1" applyFont="1" applyFill="1" applyBorder="1" applyAlignment="1" applyProtection="1">
      <alignment horizontal="center" vertical="center" wrapText="1"/>
      <protection/>
    </xf>
    <xf numFmtId="0" fontId="17" fillId="0" borderId="0" xfId="33" applyFont="1" applyFill="1" applyBorder="1" applyProtection="1">
      <alignment/>
      <protection/>
    </xf>
    <xf numFmtId="4" fontId="17" fillId="0" borderId="10" xfId="33" applyNumberFormat="1" applyFont="1" applyFill="1" applyBorder="1" applyAlignment="1" applyProtection="1">
      <alignment horizontal="center"/>
      <protection/>
    </xf>
    <xf numFmtId="0" fontId="17" fillId="0" borderId="10" xfId="33" applyFont="1" applyFill="1" applyBorder="1" applyAlignment="1" applyProtection="1">
      <alignment horizontal="left" vertical="top" wrapText="1" indent="2"/>
      <protection/>
    </xf>
    <xf numFmtId="0" fontId="17" fillId="0" borderId="10" xfId="33" applyNumberFormat="1" applyFont="1" applyFill="1" applyBorder="1" applyAlignment="1" applyProtection="1">
      <alignment horizontal="center" vertical="center" wrapText="1"/>
      <protection/>
    </xf>
    <xf numFmtId="0" fontId="17" fillId="0" borderId="0" xfId="33" applyFont="1" applyFill="1" applyAlignment="1" applyProtection="1">
      <alignment horizontal="center" vertical="center" wrapText="1"/>
      <protection locked="0"/>
    </xf>
    <xf numFmtId="0" fontId="17" fillId="0" borderId="0" xfId="33" applyFont="1" applyFill="1" applyBorder="1" applyAlignment="1">
      <alignment horizontal="center" vertical="center" wrapText="1"/>
      <protection/>
    </xf>
    <xf numFmtId="190" fontId="17" fillId="0" borderId="10" xfId="33" applyNumberFormat="1" applyFont="1" applyFill="1" applyBorder="1" applyAlignment="1">
      <alignment horizontal="center" vertical="center" wrapText="1"/>
      <protection/>
    </xf>
    <xf numFmtId="0" fontId="17" fillId="0" borderId="0" xfId="33" applyFont="1" applyFill="1" applyAlignment="1">
      <alignment horizontal="center" vertical="center" wrapText="1"/>
      <protection/>
    </xf>
    <xf numFmtId="0" fontId="17" fillId="0" borderId="12" xfId="33" applyFont="1" applyFill="1" applyBorder="1" applyAlignment="1" applyProtection="1">
      <alignment horizontal="center" vertical="center" wrapText="1"/>
      <protection/>
    </xf>
    <xf numFmtId="0" fontId="17" fillId="0" borderId="13" xfId="33" applyFont="1" applyFill="1" applyBorder="1" applyProtection="1">
      <alignment/>
      <protection/>
    </xf>
    <xf numFmtId="0" fontId="17" fillId="0" borderId="0" xfId="33" applyFont="1" applyFill="1">
      <alignment/>
      <protection/>
    </xf>
    <xf numFmtId="0" fontId="17" fillId="0" borderId="12" xfId="33" applyFont="1" applyFill="1" applyBorder="1" applyAlignment="1" applyProtection="1">
      <alignment horizontal="center" vertical="center" wrapText="1"/>
      <protection locked="0"/>
    </xf>
    <xf numFmtId="49" fontId="17" fillId="0" borderId="10" xfId="33" applyNumberFormat="1" applyFont="1" applyFill="1" applyBorder="1" applyAlignment="1">
      <alignment horizontal="center" vertical="center"/>
      <protection/>
    </xf>
    <xf numFmtId="0" fontId="17" fillId="0" borderId="10" xfId="33" applyFont="1" applyFill="1" applyBorder="1" applyAlignment="1">
      <alignment horizontal="center" wrapText="1"/>
      <protection/>
    </xf>
    <xf numFmtId="0" fontId="0" fillId="0" borderId="0" xfId="33" applyFont="1" applyFill="1">
      <alignment/>
      <protection/>
    </xf>
    <xf numFmtId="0" fontId="0" fillId="0" borderId="0" xfId="33" applyFont="1" applyFill="1" applyAlignment="1">
      <alignment wrapText="1"/>
      <protection/>
    </xf>
    <xf numFmtId="0" fontId="8" fillId="0" borderId="10" xfId="33" applyFont="1" applyFill="1" applyBorder="1" applyAlignment="1">
      <alignment horizontal="center"/>
      <protection/>
    </xf>
    <xf numFmtId="0" fontId="8" fillId="0" borderId="10" xfId="33" applyFont="1" applyFill="1" applyBorder="1">
      <alignment/>
      <protection/>
    </xf>
    <xf numFmtId="0" fontId="11" fillId="0" borderId="10" xfId="57" applyFont="1" applyFill="1" applyBorder="1" applyAlignment="1">
      <alignment horizontal="center"/>
      <protection/>
    </xf>
    <xf numFmtId="0" fontId="8" fillId="0" borderId="0" xfId="33" applyFont="1" applyFill="1">
      <alignment/>
      <protection/>
    </xf>
    <xf numFmtId="0" fontId="19" fillId="0" borderId="0" xfId="56" applyFont="1" applyFill="1" applyBorder="1" applyAlignment="1" applyProtection="1">
      <alignment horizontal="left"/>
      <protection hidden="1"/>
    </xf>
    <xf numFmtId="0" fontId="8" fillId="0" borderId="0" xfId="33" applyFont="1" applyFill="1" applyAlignment="1">
      <alignment horizontal="center"/>
      <protection/>
    </xf>
    <xf numFmtId="0" fontId="14" fillId="0" borderId="0" xfId="33" applyFont="1" applyFill="1">
      <alignment/>
      <protection/>
    </xf>
    <xf numFmtId="0" fontId="17" fillId="0" borderId="0" xfId="56" applyFont="1" applyFill="1" applyProtection="1">
      <alignment/>
      <protection hidden="1"/>
    </xf>
    <xf numFmtId="0" fontId="15" fillId="0" borderId="0" xfId="33" applyFont="1" applyFill="1">
      <alignment/>
      <protection/>
    </xf>
    <xf numFmtId="0" fontId="8" fillId="0" borderId="0" xfId="56" applyFont="1" applyFill="1" applyProtection="1">
      <alignment/>
      <protection hidden="1"/>
    </xf>
    <xf numFmtId="0" fontId="8" fillId="0" borderId="0" xfId="56" applyFont="1" applyFill="1" applyAlignment="1" applyProtection="1">
      <alignment horizontal="left"/>
      <protection hidden="1"/>
    </xf>
    <xf numFmtId="0" fontId="8" fillId="0" borderId="0" xfId="56" applyFont="1" applyFill="1" applyAlignment="1" applyProtection="1">
      <alignment horizontal="left" indent="3"/>
      <protection hidden="1"/>
    </xf>
    <xf numFmtId="0" fontId="8" fillId="0" borderId="0" xfId="56" applyFont="1" applyFill="1" applyAlignment="1" applyProtection="1">
      <alignment horizontal="center"/>
      <protection hidden="1"/>
    </xf>
    <xf numFmtId="0" fontId="17" fillId="0" borderId="10" xfId="33" applyFont="1" applyFill="1" applyBorder="1" applyProtection="1">
      <alignment/>
      <protection/>
    </xf>
    <xf numFmtId="3" fontId="17" fillId="0" borderId="10" xfId="33" applyNumberFormat="1" applyFont="1" applyFill="1" applyBorder="1" applyAlignment="1" applyProtection="1">
      <alignment horizontal="center" vertical="center"/>
      <protection locked="0"/>
    </xf>
    <xf numFmtId="3" fontId="8" fillId="0" borderId="0" xfId="33" applyNumberFormat="1" applyFont="1" applyFill="1" applyAlignment="1">
      <alignment horizontal="center" vertical="center" wrapText="1"/>
      <protection/>
    </xf>
    <xf numFmtId="3" fontId="8" fillId="0" borderId="0" xfId="33" applyNumberFormat="1" applyFont="1" applyFill="1">
      <alignment/>
      <protection/>
    </xf>
    <xf numFmtId="3" fontId="17" fillId="0" borderId="0" xfId="33" applyNumberFormat="1" applyFont="1" applyFill="1" applyAlignment="1">
      <alignment vertical="center" wrapText="1"/>
      <protection/>
    </xf>
    <xf numFmtId="3" fontId="19" fillId="0" borderId="0" xfId="33" applyNumberFormat="1" applyFont="1" applyFill="1" applyBorder="1" applyAlignment="1">
      <alignment horizontal="left" vertical="center"/>
      <protection/>
    </xf>
    <xf numFmtId="3" fontId="19" fillId="0" borderId="0" xfId="33" applyNumberFormat="1" applyFont="1" applyFill="1" applyBorder="1" applyAlignment="1">
      <alignment horizontal="center" vertical="center" wrapText="1"/>
      <protection/>
    </xf>
    <xf numFmtId="0" fontId="21" fillId="0" borderId="14" xfId="33" applyFont="1" applyFill="1" applyBorder="1" applyAlignment="1">
      <alignment horizontal="center" vertical="center" wrapText="1"/>
      <protection/>
    </xf>
    <xf numFmtId="3" fontId="22" fillId="0" borderId="14" xfId="33" applyNumberFormat="1" applyFont="1" applyFill="1" applyBorder="1">
      <alignment/>
      <protection/>
    </xf>
    <xf numFmtId="0" fontId="21" fillId="0" borderId="15" xfId="33" applyFont="1" applyFill="1" applyBorder="1" applyAlignment="1">
      <alignment horizontal="center" vertical="center" wrapText="1"/>
      <protection/>
    </xf>
    <xf numFmtId="0" fontId="21" fillId="0" borderId="16" xfId="33" applyFont="1" applyFill="1" applyBorder="1" applyAlignment="1">
      <alignment horizontal="center" vertical="center" wrapText="1"/>
      <protection/>
    </xf>
    <xf numFmtId="0" fontId="21" fillId="0" borderId="17" xfId="33" applyFont="1" applyFill="1" applyBorder="1" applyAlignment="1">
      <alignment horizontal="center" vertical="center" wrapText="1"/>
      <protection/>
    </xf>
    <xf numFmtId="0" fontId="21" fillId="0" borderId="18" xfId="33" applyFont="1" applyFill="1" applyBorder="1" applyAlignment="1">
      <alignment horizontal="center" vertical="center" wrapText="1"/>
      <protection/>
    </xf>
    <xf numFmtId="0" fontId="21" fillId="0" borderId="19" xfId="33" applyFont="1" applyFill="1" applyBorder="1" applyAlignment="1">
      <alignment horizontal="center" vertical="center" wrapText="1"/>
      <protection/>
    </xf>
    <xf numFmtId="0" fontId="19" fillId="0" borderId="0" xfId="33" applyFont="1" applyFill="1" applyBorder="1" applyAlignment="1">
      <alignment horizontal="center" vertical="center" wrapText="1"/>
      <protection/>
    </xf>
    <xf numFmtId="3" fontId="21" fillId="0" borderId="15" xfId="33" applyNumberFormat="1" applyFont="1" applyFill="1" applyBorder="1" applyAlignment="1">
      <alignment horizontal="center" vertical="center" wrapText="1"/>
      <protection/>
    </xf>
    <xf numFmtId="3" fontId="22" fillId="0" borderId="20" xfId="33" applyNumberFormat="1" applyFont="1" applyFill="1" applyBorder="1" applyAlignment="1">
      <alignment horizontal="center" vertical="center"/>
      <protection/>
    </xf>
    <xf numFmtId="3" fontId="17" fillId="0" borderId="0" xfId="33" applyNumberFormat="1" applyFont="1" applyFill="1" applyBorder="1" applyAlignment="1" applyProtection="1">
      <alignment horizontal="center" vertical="center"/>
      <protection locked="0"/>
    </xf>
    <xf numFmtId="3" fontId="22" fillId="0" borderId="21" xfId="33" applyNumberFormat="1" applyFont="1" applyFill="1" applyBorder="1" applyAlignment="1">
      <alignment horizontal="center" vertical="center"/>
      <protection/>
    </xf>
    <xf numFmtId="3" fontId="22" fillId="0" borderId="22" xfId="33" applyNumberFormat="1" applyFont="1" applyFill="1" applyBorder="1" applyAlignment="1">
      <alignment horizontal="center" vertical="center"/>
      <protection/>
    </xf>
    <xf numFmtId="3" fontId="22" fillId="0" borderId="23" xfId="33" applyNumberFormat="1" applyFont="1" applyFill="1" applyBorder="1" applyAlignment="1">
      <alignment horizontal="center" vertical="center"/>
      <protection/>
    </xf>
    <xf numFmtId="3" fontId="21" fillId="0" borderId="20" xfId="33" applyNumberFormat="1" applyFont="1" applyFill="1" applyBorder="1" applyAlignment="1">
      <alignment horizontal="center" vertical="center"/>
      <protection/>
    </xf>
    <xf numFmtId="3" fontId="19" fillId="0" borderId="0" xfId="33" applyNumberFormat="1" applyFont="1" applyFill="1" applyBorder="1" applyAlignment="1">
      <alignment horizontal="center" vertical="center"/>
      <protection/>
    </xf>
    <xf numFmtId="3" fontId="21" fillId="0" borderId="24" xfId="33" applyNumberFormat="1" applyFont="1" applyFill="1" applyBorder="1" applyAlignment="1">
      <alignment horizontal="center" vertical="center"/>
      <protection/>
    </xf>
    <xf numFmtId="3" fontId="21" fillId="0" borderId="23" xfId="33" applyNumberFormat="1" applyFont="1" applyFill="1" applyBorder="1" applyAlignment="1">
      <alignment horizontal="center" vertical="center"/>
      <protection/>
    </xf>
    <xf numFmtId="3" fontId="19" fillId="0" borderId="0" xfId="33" applyNumberFormat="1" applyFont="1" applyFill="1">
      <alignment/>
      <protection/>
    </xf>
    <xf numFmtId="3" fontId="5" fillId="0" borderId="0" xfId="33" applyNumberFormat="1" applyFont="1" applyFill="1">
      <alignment/>
      <protection/>
    </xf>
    <xf numFmtId="3" fontId="17" fillId="0" borderId="0" xfId="33" applyNumberFormat="1" applyFont="1" applyFill="1" applyBorder="1" applyAlignment="1">
      <alignment horizontal="center" vertical="center"/>
      <protection/>
    </xf>
    <xf numFmtId="0" fontId="17" fillId="0" borderId="0" xfId="33" applyFont="1" applyFill="1" applyBorder="1" applyAlignment="1" quotePrefix="1">
      <alignment horizontal="center" vertical="center"/>
      <protection/>
    </xf>
    <xf numFmtId="0" fontId="17" fillId="0" borderId="0" xfId="33" applyFont="1" applyFill="1" applyBorder="1" applyAlignment="1">
      <alignment horizontal="center" vertical="center"/>
      <protection/>
    </xf>
    <xf numFmtId="3" fontId="19" fillId="0" borderId="0" xfId="33" applyNumberFormat="1" applyFont="1" applyFill="1" applyBorder="1">
      <alignment/>
      <protection/>
    </xf>
    <xf numFmtId="3" fontId="5" fillId="0" borderId="0" xfId="33" applyNumberFormat="1" applyFont="1" applyFill="1" applyBorder="1">
      <alignment/>
      <protection/>
    </xf>
    <xf numFmtId="3" fontId="17" fillId="0" borderId="0" xfId="33" applyNumberFormat="1" applyFont="1" applyFill="1" applyBorder="1" applyAlignment="1">
      <alignment horizontal="left" vertical="center"/>
      <protection/>
    </xf>
    <xf numFmtId="3" fontId="4" fillId="0" borderId="0" xfId="33" applyNumberFormat="1" applyFont="1" applyFill="1" applyBorder="1">
      <alignment/>
      <protection/>
    </xf>
    <xf numFmtId="3" fontId="21" fillId="0" borderId="20" xfId="33" applyNumberFormat="1" applyFont="1" applyFill="1" applyBorder="1" applyAlignment="1">
      <alignment horizontal="center" vertical="center" wrapText="1"/>
      <protection/>
    </xf>
    <xf numFmtId="0" fontId="21" fillId="0" borderId="20" xfId="33" applyFont="1" applyFill="1" applyBorder="1" applyAlignment="1">
      <alignment horizontal="center" vertical="center" wrapText="1"/>
      <protection/>
    </xf>
    <xf numFmtId="3" fontId="22" fillId="0" borderId="25" xfId="33" applyNumberFormat="1" applyFont="1" applyFill="1" applyBorder="1" applyAlignment="1">
      <alignment horizontal="center" vertical="center"/>
      <protection/>
    </xf>
    <xf numFmtId="3" fontId="22" fillId="0" borderId="26" xfId="33" applyNumberFormat="1" applyFont="1" applyFill="1" applyBorder="1" applyAlignment="1">
      <alignment horizontal="center" vertical="center"/>
      <protection/>
    </xf>
    <xf numFmtId="3" fontId="22" fillId="0" borderId="27" xfId="33" applyNumberFormat="1" applyFont="1" applyFill="1" applyBorder="1" applyAlignment="1">
      <alignment horizontal="center" vertical="center"/>
      <protection/>
    </xf>
    <xf numFmtId="187" fontId="4" fillId="0" borderId="0" xfId="33" applyNumberFormat="1" applyFont="1" applyFill="1">
      <alignment/>
      <protection/>
    </xf>
    <xf numFmtId="4" fontId="4" fillId="0" borderId="0" xfId="33" applyNumberFormat="1" applyFont="1" applyFill="1">
      <alignment/>
      <protection/>
    </xf>
    <xf numFmtId="0" fontId="17" fillId="0" borderId="12" xfId="33" applyNumberFormat="1" applyFont="1" applyFill="1" applyBorder="1" applyAlignment="1" applyProtection="1">
      <alignment horizontal="center" vertical="center" wrapText="1"/>
      <protection/>
    </xf>
    <xf numFmtId="1" fontId="17" fillId="0" borderId="10" xfId="33" applyNumberFormat="1" applyFont="1" applyFill="1" applyBorder="1" applyAlignment="1" applyProtection="1">
      <alignment horizontal="center" vertical="center" wrapText="1"/>
      <protection/>
    </xf>
    <xf numFmtId="1" fontId="0" fillId="0" borderId="13" xfId="33" applyNumberFormat="1" applyFont="1" applyFill="1" applyBorder="1" applyAlignment="1" applyProtection="1">
      <alignment horizontal="center" vertical="center" wrapText="1"/>
      <protection/>
    </xf>
    <xf numFmtId="0" fontId="19" fillId="0" borderId="10" xfId="33" applyFont="1" applyFill="1" applyBorder="1" applyAlignment="1">
      <alignment wrapText="1"/>
      <protection/>
    </xf>
    <xf numFmtId="3" fontId="17" fillId="0" borderId="10" xfId="33" applyNumberFormat="1" applyFont="1" applyFill="1" applyBorder="1" applyAlignment="1">
      <alignment horizontal="center" vertical="center"/>
      <protection/>
    </xf>
    <xf numFmtId="49" fontId="17" fillId="0" borderId="10" xfId="33" applyNumberFormat="1" applyFont="1" applyFill="1" applyBorder="1" applyAlignment="1">
      <alignment horizontal="center" vertical="center" wrapText="1"/>
      <protection/>
    </xf>
    <xf numFmtId="0" fontId="17" fillId="0" borderId="10" xfId="33" applyFont="1" applyFill="1" applyBorder="1" applyAlignment="1">
      <alignment horizontal="center" vertical="top" wrapText="1"/>
      <protection/>
    </xf>
    <xf numFmtId="49" fontId="17" fillId="0" borderId="10" xfId="33" applyNumberFormat="1" applyFont="1" applyFill="1" applyBorder="1" applyAlignment="1">
      <alignment vertical="center" wrapText="1"/>
      <protection/>
    </xf>
    <xf numFmtId="0" fontId="17" fillId="0" borderId="10" xfId="33" applyFont="1" applyFill="1" applyBorder="1">
      <alignment/>
      <protection/>
    </xf>
    <xf numFmtId="49" fontId="17" fillId="0" borderId="10" xfId="33" applyNumberFormat="1" applyFont="1" applyFill="1" applyBorder="1" applyAlignment="1">
      <alignment horizontal="left" vertical="center" wrapText="1"/>
      <protection/>
    </xf>
    <xf numFmtId="0" fontId="17" fillId="0" borderId="12" xfId="33" applyFont="1" applyFill="1" applyBorder="1" applyAlignment="1">
      <alignment horizontal="center" vertical="center" wrapText="1"/>
      <protection/>
    </xf>
    <xf numFmtId="0" fontId="17" fillId="0" borderId="10" xfId="33" applyFont="1" applyFill="1" applyBorder="1" applyAlignment="1">
      <alignment horizontal="right" vertical="center" wrapText="1"/>
      <protection/>
    </xf>
    <xf numFmtId="0" fontId="17" fillId="0" borderId="0" xfId="33" applyFont="1" applyFill="1" applyAlignment="1">
      <alignment wrapText="1"/>
      <protection/>
    </xf>
    <xf numFmtId="0" fontId="8" fillId="0" borderId="0" xfId="33" applyFont="1" applyFill="1" applyProtection="1">
      <alignment/>
      <protection/>
    </xf>
    <xf numFmtId="4" fontId="17" fillId="0" borderId="10" xfId="33" applyNumberFormat="1" applyFont="1" applyFill="1" applyBorder="1" applyAlignment="1" applyProtection="1">
      <alignment horizontal="center" vertical="center" wrapText="1"/>
      <protection locked="0"/>
    </xf>
    <xf numFmtId="2" fontId="17" fillId="0" borderId="10" xfId="33" applyNumberFormat="1" applyFont="1" applyFill="1" applyBorder="1" applyAlignment="1" applyProtection="1">
      <alignment horizontal="center" vertical="center" wrapText="1"/>
      <protection locked="0"/>
    </xf>
    <xf numFmtId="0" fontId="17" fillId="0" borderId="0" xfId="33" applyFont="1" applyFill="1" applyAlignment="1" applyProtection="1">
      <alignment horizontal="justify"/>
      <protection/>
    </xf>
    <xf numFmtId="0" fontId="0" fillId="0" borderId="0" xfId="33" applyFont="1" applyFill="1" applyProtection="1">
      <alignment/>
      <protection/>
    </xf>
    <xf numFmtId="0" fontId="0" fillId="0" borderId="0" xfId="33" applyFont="1" applyFill="1" applyProtection="1">
      <alignment/>
      <protection/>
    </xf>
    <xf numFmtId="0" fontId="0" fillId="0" borderId="0" xfId="33" applyFont="1" applyFill="1" applyBorder="1" applyProtection="1">
      <alignment/>
      <protection/>
    </xf>
    <xf numFmtId="0" fontId="17" fillId="0" borderId="0" xfId="33" applyFont="1" applyFill="1" applyBorder="1" applyAlignment="1" applyProtection="1">
      <alignment horizontal="center" vertical="center" wrapText="1"/>
      <protection/>
    </xf>
    <xf numFmtId="0" fontId="17" fillId="0" borderId="0" xfId="33" applyFont="1" applyFill="1" applyAlignment="1" applyProtection="1">
      <alignment horizontal="center" vertical="center" wrapText="1"/>
      <protection/>
    </xf>
    <xf numFmtId="0" fontId="17" fillId="0" borderId="0" xfId="33" applyFont="1" applyFill="1" applyAlignment="1" applyProtection="1">
      <alignment horizontal="center"/>
      <protection/>
    </xf>
    <xf numFmtId="0" fontId="17" fillId="0" borderId="10" xfId="33" applyFont="1" applyFill="1" applyBorder="1" applyAlignment="1" applyProtection="1">
      <alignment horizontal="center"/>
      <protection/>
    </xf>
    <xf numFmtId="0" fontId="17" fillId="0" borderId="10" xfId="57" applyFont="1" applyFill="1" applyBorder="1" applyAlignment="1">
      <alignment horizontal="center"/>
      <protection/>
    </xf>
    <xf numFmtId="0" fontId="17" fillId="0" borderId="0" xfId="33" applyFont="1" applyFill="1" applyBorder="1" applyAlignment="1" applyProtection="1">
      <alignment vertical="top"/>
      <protection/>
    </xf>
    <xf numFmtId="49" fontId="17" fillId="0" borderId="10" xfId="33" applyNumberFormat="1" applyFont="1" applyFill="1" applyBorder="1">
      <alignment/>
      <protection/>
    </xf>
    <xf numFmtId="0" fontId="19" fillId="0" borderId="10" xfId="33" applyFont="1" applyFill="1" applyBorder="1">
      <alignment/>
      <protection/>
    </xf>
    <xf numFmtId="0" fontId="17" fillId="0" borderId="0" xfId="33" applyFont="1" applyFill="1" applyBorder="1">
      <alignment/>
      <protection/>
    </xf>
    <xf numFmtId="49" fontId="17" fillId="0" borderId="0" xfId="33" applyNumberFormat="1" applyFont="1" applyFill="1">
      <alignment/>
      <protection/>
    </xf>
    <xf numFmtId="2" fontId="17" fillId="0" borderId="0" xfId="33" applyNumberFormat="1" applyFont="1" applyFill="1" applyBorder="1" applyProtection="1">
      <alignment/>
      <protection/>
    </xf>
    <xf numFmtId="0" fontId="17" fillId="0" borderId="10" xfId="33" applyFont="1" applyFill="1" applyBorder="1" applyAlignment="1">
      <alignment horizontal="left"/>
      <protection/>
    </xf>
    <xf numFmtId="49" fontId="17" fillId="0" borderId="0" xfId="33" applyNumberFormat="1" applyFont="1" applyFill="1" applyAlignment="1">
      <alignment horizontal="right"/>
      <protection/>
    </xf>
    <xf numFmtId="0" fontId="17" fillId="0" borderId="13" xfId="33" applyFont="1" applyFill="1" applyBorder="1">
      <alignment/>
      <protection/>
    </xf>
    <xf numFmtId="0" fontId="17" fillId="0" borderId="0" xfId="33" applyFont="1" applyFill="1" applyBorder="1" applyAlignment="1" applyProtection="1">
      <alignment horizontal="center" vertical="center" wrapText="1"/>
      <protection locked="0"/>
    </xf>
    <xf numFmtId="0" fontId="0" fillId="0" borderId="0" xfId="33" applyFont="1" applyFill="1" applyAlignment="1">
      <alignment horizontal="center" vertical="center" wrapText="1"/>
      <protection/>
    </xf>
    <xf numFmtId="0" fontId="8" fillId="0" borderId="11" xfId="33" applyFont="1" applyFill="1" applyBorder="1" applyAlignment="1">
      <alignment horizontal="center" vertical="center" wrapText="1"/>
      <protection/>
    </xf>
    <xf numFmtId="0" fontId="8" fillId="0" borderId="0" xfId="33" applyFont="1" applyFill="1" applyAlignment="1">
      <alignment horizontal="right"/>
      <protection/>
    </xf>
    <xf numFmtId="0" fontId="11" fillId="0" borderId="0" xfId="56" applyFont="1" applyAlignment="1" applyProtection="1">
      <alignment/>
      <protection hidden="1"/>
    </xf>
    <xf numFmtId="3" fontId="19" fillId="0" borderId="10" xfId="33" applyNumberFormat="1" applyFont="1" applyFill="1" applyBorder="1" applyAlignment="1">
      <alignment horizontal="center" vertical="center" wrapText="1"/>
      <protection/>
    </xf>
    <xf numFmtId="0" fontId="21" fillId="0" borderId="10" xfId="33" applyFont="1" applyFill="1" applyBorder="1" applyAlignment="1">
      <alignment horizontal="center" vertical="center" wrapText="1"/>
      <protection/>
    </xf>
    <xf numFmtId="0" fontId="22" fillId="0" borderId="10" xfId="33" applyFont="1" applyFill="1" applyBorder="1" applyAlignment="1">
      <alignment horizontal="center" vertical="center" wrapText="1"/>
      <protection/>
    </xf>
    <xf numFmtId="3" fontId="21" fillId="0" borderId="10" xfId="33" applyNumberFormat="1" applyFont="1" applyFill="1" applyBorder="1" applyAlignment="1">
      <alignment horizontal="center" vertical="center" wrapText="1"/>
      <protection/>
    </xf>
    <xf numFmtId="3" fontId="19" fillId="0" borderId="10" xfId="33" applyNumberFormat="1" applyFont="1" applyFill="1" applyBorder="1" applyAlignment="1">
      <alignment horizontal="left" vertical="center"/>
      <protection/>
    </xf>
    <xf numFmtId="3" fontId="22" fillId="0" borderId="10" xfId="33" applyNumberFormat="1" applyFont="1" applyFill="1" applyBorder="1" applyAlignment="1">
      <alignment horizontal="center" vertical="center"/>
      <protection/>
    </xf>
    <xf numFmtId="3" fontId="19" fillId="0" borderId="10" xfId="33" applyNumberFormat="1" applyFont="1" applyFill="1" applyBorder="1" applyAlignment="1">
      <alignment horizontal="center" vertical="center"/>
      <protection/>
    </xf>
    <xf numFmtId="3" fontId="21" fillId="0" borderId="10" xfId="33" applyNumberFormat="1" applyFont="1" applyFill="1" applyBorder="1" applyAlignment="1">
      <alignment horizontal="center" vertical="center"/>
      <protection/>
    </xf>
    <xf numFmtId="3" fontId="17" fillId="0" borderId="10" xfId="33" applyNumberFormat="1" applyFont="1" applyFill="1" applyBorder="1" applyAlignment="1">
      <alignment horizontal="center" vertical="center" wrapText="1"/>
      <protection/>
    </xf>
    <xf numFmtId="0" fontId="21" fillId="0" borderId="28" xfId="33" applyFont="1" applyFill="1" applyBorder="1" applyAlignment="1">
      <alignment horizontal="center" vertical="center" wrapText="1"/>
      <protection/>
    </xf>
    <xf numFmtId="0" fontId="21" fillId="0" borderId="29" xfId="33" applyFont="1" applyFill="1" applyBorder="1" applyAlignment="1">
      <alignment horizontal="center" vertical="center" wrapText="1"/>
      <protection/>
    </xf>
    <xf numFmtId="3" fontId="21" fillId="0" borderId="23" xfId="33" applyNumberFormat="1" applyFont="1" applyFill="1" applyBorder="1" applyAlignment="1">
      <alignment horizontal="center" vertical="center" wrapText="1"/>
      <protection/>
    </xf>
    <xf numFmtId="3" fontId="22" fillId="0" borderId="30" xfId="33" applyNumberFormat="1" applyFont="1" applyFill="1" applyBorder="1" applyAlignment="1">
      <alignment horizontal="center" vertical="center"/>
      <protection/>
    </xf>
    <xf numFmtId="3" fontId="22" fillId="0" borderId="31" xfId="33" applyNumberFormat="1" applyFont="1" applyFill="1" applyBorder="1" applyAlignment="1">
      <alignment horizontal="center" vertical="center"/>
      <protection/>
    </xf>
    <xf numFmtId="3" fontId="21" fillId="0" borderId="32" xfId="33" applyNumberFormat="1" applyFont="1" applyFill="1" applyBorder="1" applyAlignment="1">
      <alignment horizontal="center" vertical="center"/>
      <protection/>
    </xf>
    <xf numFmtId="3" fontId="23" fillId="0" borderId="10" xfId="33" applyNumberFormat="1" applyFont="1" applyFill="1" applyBorder="1" applyAlignment="1">
      <alignment horizontal="center" vertical="center" wrapText="1"/>
      <protection/>
    </xf>
    <xf numFmtId="3" fontId="17" fillId="0" borderId="10" xfId="33" applyNumberFormat="1" applyFont="1" applyFill="1" applyBorder="1" applyAlignment="1">
      <alignment horizontal="left" vertical="center" wrapText="1"/>
      <protection/>
    </xf>
    <xf numFmtId="3" fontId="19" fillId="0" borderId="10" xfId="33" applyNumberFormat="1" applyFont="1" applyFill="1" applyBorder="1" applyAlignment="1">
      <alignment horizontal="left" vertical="center" wrapText="1"/>
      <protection/>
    </xf>
    <xf numFmtId="3" fontId="22" fillId="0" borderId="28" xfId="33" applyNumberFormat="1" applyFont="1" applyFill="1" applyBorder="1" applyAlignment="1">
      <alignment horizontal="center" vertical="center" wrapText="1"/>
      <protection/>
    </xf>
    <xf numFmtId="3" fontId="21" fillId="0" borderId="14" xfId="33" applyNumberFormat="1" applyFont="1" applyFill="1" applyBorder="1" applyAlignment="1">
      <alignment horizontal="center" vertical="center" wrapText="1"/>
      <protection/>
    </xf>
    <xf numFmtId="187" fontId="19" fillId="0" borderId="10" xfId="33" applyNumberFormat="1" applyFont="1" applyFill="1" applyBorder="1" applyAlignment="1">
      <alignment horizontal="center" vertical="center" wrapText="1"/>
      <protection/>
    </xf>
    <xf numFmtId="3" fontId="17" fillId="0" borderId="10" xfId="33" applyNumberFormat="1" applyFont="1" applyFill="1" applyBorder="1" applyAlignment="1">
      <alignment horizontal="left" vertical="center"/>
      <protection/>
    </xf>
    <xf numFmtId="0" fontId="0" fillId="0" borderId="0" xfId="33" applyFont="1" applyFill="1" applyAlignment="1" applyProtection="1">
      <alignment horizontal="center" vertical="center"/>
      <protection locked="0"/>
    </xf>
    <xf numFmtId="1" fontId="0" fillId="0" borderId="0" xfId="33" applyNumberFormat="1" applyFont="1" applyFill="1" applyAlignment="1" applyProtection="1">
      <alignment horizontal="left" vertical="center" wrapText="1"/>
      <protection locked="0"/>
    </xf>
    <xf numFmtId="0" fontId="19" fillId="0" borderId="10" xfId="33" applyFont="1" applyFill="1" applyBorder="1" applyAlignment="1">
      <alignment horizontal="center" wrapText="1"/>
      <protection/>
    </xf>
    <xf numFmtId="10" fontId="17" fillId="0" borderId="10" xfId="33" applyNumberFormat="1" applyFont="1" applyFill="1" applyBorder="1" applyAlignment="1">
      <alignment horizontal="center" vertical="center"/>
      <protection/>
    </xf>
    <xf numFmtId="10" fontId="17" fillId="0" borderId="10" xfId="33" applyNumberFormat="1" applyFont="1" applyFill="1" applyBorder="1" applyProtection="1">
      <alignment/>
      <protection/>
    </xf>
    <xf numFmtId="49" fontId="17" fillId="0" borderId="10" xfId="33" applyNumberFormat="1" applyFont="1" applyFill="1" applyBorder="1" applyAlignment="1" applyProtection="1">
      <alignment horizontal="center" vertical="center" wrapText="1"/>
      <protection/>
    </xf>
    <xf numFmtId="49" fontId="17" fillId="0" borderId="10" xfId="33" applyNumberFormat="1" applyFont="1" applyFill="1" applyBorder="1" applyAlignment="1" applyProtection="1">
      <alignment horizontal="left" vertical="center" wrapText="1" indent="2"/>
      <protection/>
    </xf>
    <xf numFmtId="49" fontId="17" fillId="0" borderId="33" xfId="33" applyNumberFormat="1" applyFont="1" applyFill="1" applyBorder="1" applyAlignment="1" applyProtection="1">
      <alignment horizontal="center" vertical="center" wrapText="1"/>
      <protection/>
    </xf>
    <xf numFmtId="0" fontId="17" fillId="0" borderId="10" xfId="33" applyFont="1" applyFill="1" applyBorder="1" applyAlignment="1" applyProtection="1">
      <alignment horizontal="right" vertical="center" wrapText="1"/>
      <protection/>
    </xf>
    <xf numFmtId="49" fontId="17" fillId="0" borderId="10" xfId="33" applyNumberFormat="1" applyFont="1" applyFill="1" applyBorder="1" applyAlignment="1" applyProtection="1">
      <alignment horizontal="right" vertical="center" wrapText="1"/>
      <protection/>
    </xf>
    <xf numFmtId="0" fontId="19" fillId="0" borderId="10" xfId="33" applyFont="1" applyFill="1" applyBorder="1" applyAlignment="1">
      <alignment/>
      <protection/>
    </xf>
    <xf numFmtId="0" fontId="19" fillId="0" borderId="0" xfId="33" applyFont="1" applyFill="1" applyBorder="1" applyAlignment="1">
      <alignment horizontal="center" vertical="center" textRotation="90" wrapText="1"/>
      <protection/>
    </xf>
    <xf numFmtId="0" fontId="19" fillId="0" borderId="0" xfId="33" applyFont="1" applyFill="1" applyBorder="1" applyAlignment="1">
      <alignment horizontal="center" wrapText="1"/>
      <protection/>
    </xf>
    <xf numFmtId="10" fontId="17" fillId="0" borderId="0" xfId="33" applyNumberFormat="1" applyFont="1" applyFill="1" applyBorder="1" applyAlignment="1">
      <alignment horizontal="center" vertical="center"/>
      <protection/>
    </xf>
    <xf numFmtId="49" fontId="8" fillId="0" borderId="10" xfId="33" applyNumberFormat="1" applyFont="1" applyFill="1" applyBorder="1" applyAlignment="1">
      <alignment vertical="center" wrapText="1"/>
      <protection/>
    </xf>
    <xf numFmtId="0" fontId="0" fillId="0" borderId="0" xfId="33" applyFont="1" applyFill="1">
      <alignment/>
      <protection/>
    </xf>
    <xf numFmtId="49" fontId="17" fillId="0" borderId="10" xfId="33" applyNumberFormat="1" applyFont="1" applyFill="1" applyBorder="1" applyAlignment="1" applyProtection="1">
      <alignment horizontal="center"/>
      <protection/>
    </xf>
    <xf numFmtId="1" fontId="17" fillId="0" borderId="0" xfId="33" applyNumberFormat="1" applyFont="1" applyFill="1" applyAlignment="1" applyProtection="1">
      <alignment horizontal="left" vertical="center"/>
      <protection locked="0"/>
    </xf>
    <xf numFmtId="0" fontId="8" fillId="0" borderId="0" xfId="33" applyFont="1" applyProtection="1">
      <alignment/>
      <protection/>
    </xf>
    <xf numFmtId="3" fontId="7" fillId="0" borderId="0" xfId="33" applyNumberFormat="1" applyFont="1" applyFill="1">
      <alignment/>
      <protection/>
    </xf>
    <xf numFmtId="3" fontId="7" fillId="0" borderId="0" xfId="33" applyNumberFormat="1" applyFont="1" applyFill="1" applyBorder="1">
      <alignment/>
      <protection/>
    </xf>
    <xf numFmtId="3" fontId="8" fillId="0" borderId="0" xfId="33" applyNumberFormat="1" applyFont="1" applyFill="1" applyBorder="1">
      <alignment/>
      <protection/>
    </xf>
    <xf numFmtId="3" fontId="8" fillId="0" borderId="0" xfId="33" applyNumberFormat="1" applyFont="1" applyFill="1" applyAlignment="1">
      <alignment horizontal="center"/>
      <protection/>
    </xf>
    <xf numFmtId="0" fontId="8" fillId="0" borderId="0" xfId="33" applyFont="1" applyBorder="1" applyAlignment="1" applyProtection="1">
      <alignment horizontal="center" vertical="center" wrapText="1"/>
      <protection locked="0"/>
    </xf>
    <xf numFmtId="0" fontId="8" fillId="0" borderId="0" xfId="33" applyFont="1" applyAlignment="1" applyProtection="1">
      <alignment horizontal="center" vertical="center" wrapText="1"/>
      <protection locked="0"/>
    </xf>
    <xf numFmtId="0" fontId="16" fillId="0" borderId="0" xfId="33" applyFont="1" applyAlignment="1" applyProtection="1">
      <alignment horizontal="center" vertical="center" wrapText="1"/>
      <protection locked="0"/>
    </xf>
    <xf numFmtId="1" fontId="8" fillId="0" borderId="0" xfId="33" applyNumberFormat="1" applyFont="1" applyBorder="1" applyAlignment="1" applyProtection="1">
      <alignment horizontal="center" vertical="center" wrapText="1"/>
      <protection locked="0"/>
    </xf>
    <xf numFmtId="0" fontId="8" fillId="0" borderId="0" xfId="33" applyFont="1" applyFill="1" applyAlignment="1" applyProtection="1">
      <alignment horizontal="center" vertical="center"/>
      <protection locked="0"/>
    </xf>
    <xf numFmtId="0" fontId="8" fillId="0" borderId="0" xfId="33" applyFont="1">
      <alignment/>
      <protection/>
    </xf>
    <xf numFmtId="0" fontId="8" fillId="0" borderId="0" xfId="33" applyFont="1" applyAlignment="1">
      <alignment vertical="center" wrapText="1"/>
      <protection/>
    </xf>
    <xf numFmtId="0" fontId="8" fillId="0" borderId="0" xfId="33" applyFont="1" applyAlignment="1">
      <alignment vertical="top" wrapText="1"/>
      <protection/>
    </xf>
    <xf numFmtId="0" fontId="17" fillId="0" borderId="0" xfId="33" applyFont="1" applyFill="1" applyAlignment="1">
      <alignment/>
      <protection/>
    </xf>
    <xf numFmtId="0" fontId="8" fillId="0" borderId="0" xfId="33" applyFont="1" applyAlignment="1" applyProtection="1">
      <alignment horizontal="center" vertical="center"/>
      <protection/>
    </xf>
    <xf numFmtId="0" fontId="8" fillId="0" borderId="0" xfId="33" applyFont="1" applyFill="1" applyAlignment="1">
      <alignment horizontal="center" vertical="center" wrapText="1"/>
      <protection/>
    </xf>
    <xf numFmtId="10" fontId="0" fillId="0" borderId="11" xfId="33" applyNumberFormat="1" applyFont="1" applyFill="1" applyBorder="1" applyAlignment="1" applyProtection="1">
      <alignment horizontal="center" vertical="center"/>
      <protection/>
    </xf>
    <xf numFmtId="3" fontId="0" fillId="24" borderId="11" xfId="33" applyNumberFormat="1" applyFont="1" applyFill="1" applyBorder="1" applyAlignment="1" applyProtection="1">
      <alignment horizontal="center" vertical="center"/>
      <protection/>
    </xf>
    <xf numFmtId="3" fontId="0" fillId="24" borderId="12" xfId="33" applyNumberFormat="1" applyFont="1" applyFill="1" applyBorder="1" applyAlignment="1" applyProtection="1">
      <alignment horizontal="center" vertical="center"/>
      <protection/>
    </xf>
    <xf numFmtId="4" fontId="0" fillId="24" borderId="12" xfId="33" applyNumberFormat="1" applyFont="1" applyFill="1" applyBorder="1" applyAlignment="1" applyProtection="1">
      <alignment horizontal="center" vertical="center"/>
      <protection locked="0"/>
    </xf>
    <xf numFmtId="10" fontId="0" fillId="0" borderId="34" xfId="33" applyNumberFormat="1" applyFont="1" applyFill="1" applyBorder="1" applyAlignment="1" applyProtection="1">
      <alignment horizontal="center" vertical="center"/>
      <protection/>
    </xf>
    <xf numFmtId="10" fontId="0" fillId="0" borderId="35" xfId="33" applyNumberFormat="1" applyFont="1" applyFill="1" applyBorder="1" applyAlignment="1" applyProtection="1">
      <alignment horizontal="center" vertical="center"/>
      <protection/>
    </xf>
    <xf numFmtId="3" fontId="0" fillId="0" borderId="35" xfId="33" applyNumberFormat="1" applyFont="1" applyFill="1" applyBorder="1" applyAlignment="1" applyProtection="1">
      <alignment horizontal="center" vertical="center"/>
      <protection/>
    </xf>
    <xf numFmtId="3" fontId="0" fillId="0" borderId="34" xfId="33" applyNumberFormat="1" applyFont="1" applyFill="1" applyBorder="1" applyAlignment="1" applyProtection="1">
      <alignment horizontal="center" vertical="center"/>
      <protection/>
    </xf>
    <xf numFmtId="3" fontId="0" fillId="0" borderId="36" xfId="33" applyNumberFormat="1" applyFont="1" applyFill="1" applyBorder="1" applyAlignment="1" applyProtection="1">
      <alignment horizontal="center" vertical="center"/>
      <protection/>
    </xf>
    <xf numFmtId="0" fontId="7" fillId="0" borderId="36" xfId="33" applyFont="1" applyFill="1" applyBorder="1" applyAlignment="1">
      <alignment horizontal="center"/>
      <protection/>
    </xf>
    <xf numFmtId="4" fontId="17" fillId="24" borderId="10" xfId="33" applyNumberFormat="1" applyFont="1" applyFill="1" applyBorder="1" applyAlignment="1" applyProtection="1">
      <alignment horizontal="right"/>
      <protection locked="0"/>
    </xf>
    <xf numFmtId="4" fontId="17" fillId="24" borderId="10" xfId="33" applyNumberFormat="1" applyFont="1" applyFill="1" applyBorder="1" applyAlignment="1" applyProtection="1">
      <alignment horizontal="right" wrapText="1"/>
      <protection locked="0"/>
    </xf>
    <xf numFmtId="0" fontId="11" fillId="0" borderId="29" xfId="33" applyFont="1" applyFill="1" applyBorder="1" applyAlignment="1" applyProtection="1">
      <alignment horizontal="center" vertical="center"/>
      <protection/>
    </xf>
    <xf numFmtId="0" fontId="0" fillId="0" borderId="11" xfId="33" applyFont="1" applyFill="1" applyBorder="1" applyAlignment="1" applyProtection="1">
      <alignment horizontal="center" vertical="center"/>
      <protection/>
    </xf>
    <xf numFmtId="0" fontId="0" fillId="0" borderId="12" xfId="33" applyFont="1" applyFill="1" applyBorder="1" applyAlignment="1" applyProtection="1">
      <alignment horizontal="center" vertical="center"/>
      <protection/>
    </xf>
    <xf numFmtId="0" fontId="11" fillId="0" borderId="19" xfId="33" applyFont="1" applyFill="1" applyBorder="1" applyAlignment="1" applyProtection="1">
      <alignment horizontal="center" vertical="center"/>
      <protection/>
    </xf>
    <xf numFmtId="14" fontId="11" fillId="24" borderId="20" xfId="33" applyNumberFormat="1" applyFont="1" applyFill="1" applyBorder="1" applyAlignment="1" applyProtection="1">
      <alignment horizontal="center" vertical="center"/>
      <protection locked="0"/>
    </xf>
    <xf numFmtId="1" fontId="11" fillId="24" borderId="20" xfId="33" applyNumberFormat="1" applyFont="1" applyFill="1" applyBorder="1" applyAlignment="1" applyProtection="1">
      <alignment horizontal="center" vertical="center"/>
      <protection locked="0"/>
    </xf>
    <xf numFmtId="0" fontId="11" fillId="24" borderId="20" xfId="33" applyFont="1" applyFill="1" applyBorder="1" applyAlignment="1" applyProtection="1">
      <alignment horizontal="center" vertical="center"/>
      <protection locked="0"/>
    </xf>
    <xf numFmtId="0" fontId="11" fillId="0" borderId="20" xfId="33" applyFont="1" applyFill="1" applyBorder="1" applyAlignment="1" applyProtection="1">
      <alignment horizontal="center" vertical="center"/>
      <protection/>
    </xf>
    <xf numFmtId="0" fontId="12" fillId="0" borderId="20" xfId="33" applyFont="1" applyFill="1" applyBorder="1" applyAlignment="1" applyProtection="1">
      <alignment horizontal="left" vertical="center"/>
      <protection/>
    </xf>
    <xf numFmtId="4" fontId="19" fillId="0" borderId="10" xfId="33" applyNumberFormat="1" applyFont="1" applyFill="1" applyBorder="1" applyAlignment="1" applyProtection="1">
      <alignment horizontal="center" wrapText="1"/>
      <protection/>
    </xf>
    <xf numFmtId="4" fontId="17" fillId="24" borderId="10" xfId="33" applyNumberFormat="1" applyFont="1" applyFill="1" applyBorder="1" applyAlignment="1" applyProtection="1">
      <alignment horizontal="center" vertical="center"/>
      <protection locked="0"/>
    </xf>
    <xf numFmtId="3" fontId="17" fillId="24" borderId="10" xfId="33" applyNumberFormat="1" applyFont="1" applyFill="1" applyBorder="1" applyAlignment="1" applyProtection="1">
      <alignment horizontal="center" vertical="center"/>
      <protection locked="0"/>
    </xf>
    <xf numFmtId="0" fontId="0" fillId="0" borderId="0" xfId="33" applyFont="1" applyProtection="1">
      <alignment/>
      <protection/>
    </xf>
    <xf numFmtId="0" fontId="0" fillId="0" borderId="10" xfId="33" applyFont="1" applyBorder="1" applyAlignment="1" applyProtection="1">
      <alignment horizontal="center" vertical="center" wrapText="1"/>
      <protection/>
    </xf>
    <xf numFmtId="0" fontId="0" fillId="0" borderId="10" xfId="33" applyFont="1" applyFill="1" applyBorder="1" applyAlignment="1" applyProtection="1">
      <alignment horizontal="left" vertical="top" wrapText="1"/>
      <protection/>
    </xf>
    <xf numFmtId="0" fontId="0" fillId="0" borderId="10" xfId="33" applyFont="1" applyFill="1" applyBorder="1" applyAlignment="1" applyProtection="1">
      <alignment horizontal="center" vertical="center"/>
      <protection/>
    </xf>
    <xf numFmtId="0" fontId="42" fillId="0" borderId="10" xfId="33" applyFont="1" applyFill="1" applyBorder="1" applyAlignment="1" applyProtection="1">
      <alignment horizontal="left" vertical="top" wrapText="1"/>
      <protection/>
    </xf>
    <xf numFmtId="3" fontId="0" fillId="0" borderId="10" xfId="33" applyNumberFormat="1" applyFont="1" applyFill="1" applyBorder="1" applyAlignment="1" applyProtection="1">
      <alignment horizontal="center" vertical="center"/>
      <protection/>
    </xf>
    <xf numFmtId="10" fontId="0" fillId="0" borderId="10" xfId="33" applyNumberFormat="1" applyFont="1" applyFill="1" applyBorder="1" applyAlignment="1" applyProtection="1">
      <alignment horizontal="center" vertical="center"/>
      <protection/>
    </xf>
    <xf numFmtId="3" fontId="0" fillId="24" borderId="37" xfId="33" applyNumberFormat="1" applyFont="1" applyFill="1" applyBorder="1" applyAlignment="1" applyProtection="1">
      <alignment horizontal="center" vertical="center"/>
      <protection locked="0"/>
    </xf>
    <xf numFmtId="3" fontId="0" fillId="24" borderId="38" xfId="33" applyNumberFormat="1" applyFont="1" applyFill="1" applyBorder="1" applyAlignment="1" applyProtection="1">
      <alignment horizontal="center" vertical="center"/>
      <protection locked="0"/>
    </xf>
    <xf numFmtId="0" fontId="0" fillId="0" borderId="11" xfId="33" applyFont="1" applyFill="1" applyBorder="1" applyAlignment="1" applyProtection="1">
      <alignment horizontal="center" vertical="center" wrapText="1"/>
      <protection/>
    </xf>
    <xf numFmtId="4" fontId="0" fillId="24" borderId="10" xfId="33" applyNumberFormat="1" applyFont="1" applyFill="1" applyBorder="1" applyAlignment="1" applyProtection="1">
      <alignment horizontal="center" vertical="center"/>
      <protection locked="0"/>
    </xf>
    <xf numFmtId="3" fontId="0" fillId="24" borderId="10" xfId="33" applyNumberFormat="1" applyFont="1" applyFill="1" applyBorder="1" applyAlignment="1" applyProtection="1">
      <alignment horizontal="center" vertical="center"/>
      <protection locked="0"/>
    </xf>
    <xf numFmtId="4" fontId="0" fillId="24" borderId="34" xfId="33" applyNumberFormat="1" applyFont="1" applyFill="1" applyBorder="1" applyAlignment="1" applyProtection="1">
      <alignment horizontal="center" vertical="center"/>
      <protection/>
    </xf>
    <xf numFmtId="4" fontId="0" fillId="24" borderId="10" xfId="33" applyNumberFormat="1" applyFont="1" applyFill="1" applyBorder="1" applyAlignment="1" applyProtection="1">
      <alignment horizontal="center" vertical="center"/>
      <protection/>
    </xf>
    <xf numFmtId="4" fontId="0" fillId="24" borderId="35" xfId="33" applyNumberFormat="1" applyFont="1" applyFill="1" applyBorder="1" applyAlignment="1" applyProtection="1">
      <alignment horizontal="center" vertical="center"/>
      <protection/>
    </xf>
    <xf numFmtId="3" fontId="0" fillId="24" borderId="10" xfId="33" applyNumberFormat="1" applyFont="1" applyFill="1" applyBorder="1" applyAlignment="1" applyProtection="1">
      <alignment horizontal="center" vertical="center"/>
      <protection/>
    </xf>
    <xf numFmtId="4" fontId="0" fillId="24" borderId="11" xfId="33" applyNumberFormat="1" applyFont="1" applyFill="1" applyBorder="1" applyAlignment="1" applyProtection="1">
      <alignment horizontal="center" vertical="center"/>
      <protection/>
    </xf>
    <xf numFmtId="3" fontId="0" fillId="24" borderId="33" xfId="33" applyNumberFormat="1" applyFont="1" applyFill="1" applyBorder="1" applyAlignment="1" applyProtection="1">
      <alignment horizontal="center" vertical="center"/>
      <protection locked="0"/>
    </xf>
    <xf numFmtId="0" fontId="7" fillId="0" borderId="0" xfId="33" applyFont="1" applyFill="1" applyAlignment="1">
      <alignment horizontal="center"/>
      <protection/>
    </xf>
    <xf numFmtId="0" fontId="43" fillId="0" borderId="0" xfId="33" applyFont="1" applyProtection="1">
      <alignment/>
      <protection/>
    </xf>
    <xf numFmtId="4" fontId="0" fillId="24" borderId="12" xfId="33" applyNumberFormat="1" applyFont="1" applyFill="1" applyBorder="1" applyAlignment="1" applyProtection="1">
      <alignment horizontal="center" vertical="center"/>
      <protection/>
    </xf>
    <xf numFmtId="0" fontId="0" fillId="0" borderId="0" xfId="33" applyFont="1" applyFill="1" applyProtection="1">
      <alignment/>
      <protection/>
    </xf>
    <xf numFmtId="3" fontId="22" fillId="24" borderId="10" xfId="33" applyNumberFormat="1" applyFont="1" applyFill="1" applyBorder="1" applyAlignment="1">
      <alignment horizontal="center" vertical="center"/>
      <protection/>
    </xf>
    <xf numFmtId="3" fontId="17" fillId="7" borderId="10" xfId="33" applyNumberFormat="1" applyFont="1" applyFill="1" applyBorder="1" applyAlignment="1" applyProtection="1">
      <alignment horizontal="center" vertical="center"/>
      <protection locked="0"/>
    </xf>
    <xf numFmtId="0" fontId="0" fillId="0" borderId="10" xfId="55" applyFill="1" applyBorder="1" applyAlignment="1" applyProtection="1">
      <alignment horizontal="center" vertical="center" wrapText="1"/>
      <protection locked="0"/>
    </xf>
    <xf numFmtId="0" fontId="0" fillId="0" borderId="10" xfId="55" applyBorder="1" applyAlignment="1" applyProtection="1">
      <alignment horizontal="center" vertical="center" wrapText="1"/>
      <protection locked="0"/>
    </xf>
    <xf numFmtId="3" fontId="17" fillId="24" borderId="10" xfId="33" applyNumberFormat="1" applyFont="1" applyFill="1" applyBorder="1" applyAlignment="1" applyProtection="1">
      <alignment horizontal="center" vertical="center" wrapText="1"/>
      <protection locked="0"/>
    </xf>
    <xf numFmtId="3" fontId="8" fillId="0" borderId="0" xfId="33" applyNumberFormat="1" applyFont="1" applyFill="1" applyProtection="1">
      <alignment/>
      <protection/>
    </xf>
    <xf numFmtId="0" fontId="0" fillId="0" borderId="10" xfId="33" applyBorder="1" applyAlignment="1" applyProtection="1">
      <alignment vertical="center" wrapText="1"/>
      <protection locked="0"/>
    </xf>
    <xf numFmtId="0" fontId="9" fillId="0" borderId="10" xfId="33" applyFont="1" applyBorder="1" applyAlignment="1" applyProtection="1">
      <alignment horizontal="left" vertical="center" wrapText="1"/>
      <protection locked="0"/>
    </xf>
    <xf numFmtId="0" fontId="0" fillId="0" borderId="10" xfId="33" applyBorder="1" applyAlignment="1" applyProtection="1">
      <alignment horizontal="center" vertical="center" wrapText="1"/>
      <protection locked="0"/>
    </xf>
    <xf numFmtId="0" fontId="9" fillId="0" borderId="10" xfId="33" applyFont="1" applyBorder="1" applyAlignment="1" applyProtection="1">
      <alignment horizontal="center" vertical="center" wrapText="1"/>
      <protection locked="0"/>
    </xf>
    <xf numFmtId="1" fontId="0" fillId="0" borderId="10" xfId="33" applyNumberFormat="1" applyBorder="1" applyAlignment="1" applyProtection="1">
      <alignment horizontal="center" vertical="center" wrapText="1"/>
      <protection locked="0"/>
    </xf>
    <xf numFmtId="0" fontId="17" fillId="24" borderId="12" xfId="33" applyFont="1" applyFill="1" applyBorder="1" applyAlignment="1" applyProtection="1">
      <alignment horizontal="center" vertical="center" wrapText="1"/>
      <protection locked="0"/>
    </xf>
    <xf numFmtId="0" fontId="17" fillId="24" borderId="10" xfId="33" applyFont="1" applyFill="1" applyBorder="1" applyAlignment="1" applyProtection="1">
      <alignment horizontal="center" vertical="center" wrapText="1"/>
      <protection locked="0"/>
    </xf>
    <xf numFmtId="4" fontId="17" fillId="24" borderId="10" xfId="33" applyNumberFormat="1" applyFont="1" applyFill="1" applyBorder="1" applyProtection="1">
      <alignment/>
      <protection/>
    </xf>
    <xf numFmtId="4" fontId="17" fillId="24" borderId="10" xfId="33" applyNumberFormat="1" applyFont="1" applyFill="1" applyBorder="1" applyAlignment="1" applyProtection="1">
      <alignment horizontal="center" vertical="center" wrapText="1"/>
      <protection locked="0"/>
    </xf>
    <xf numFmtId="2" fontId="17" fillId="24" borderId="10" xfId="33" applyNumberFormat="1" applyFont="1" applyFill="1" applyBorder="1" applyAlignment="1" applyProtection="1">
      <alignment horizontal="center" vertical="center" wrapText="1"/>
      <protection locked="0"/>
    </xf>
    <xf numFmtId="4" fontId="17" fillId="24" borderId="10" xfId="33" applyNumberFormat="1" applyFont="1" applyFill="1" applyBorder="1" applyAlignment="1" applyProtection="1">
      <alignment horizontal="center" vertical="center"/>
      <protection/>
    </xf>
    <xf numFmtId="0" fontId="17" fillId="24" borderId="10" xfId="33" applyFont="1" applyFill="1" applyBorder="1" applyProtection="1">
      <alignment/>
      <protection/>
    </xf>
    <xf numFmtId="0" fontId="17" fillId="24" borderId="10" xfId="33" applyFont="1" applyFill="1" applyBorder="1" applyAlignment="1" applyProtection="1">
      <alignment horizontal="center" vertical="center" wrapText="1"/>
      <protection/>
    </xf>
    <xf numFmtId="3" fontId="17" fillId="24" borderId="10" xfId="33" applyNumberFormat="1" applyFont="1" applyFill="1" applyBorder="1" applyAlignment="1" applyProtection="1">
      <alignment horizontal="center" vertical="center"/>
      <protection/>
    </xf>
    <xf numFmtId="1" fontId="0" fillId="0" borderId="10" xfId="33" applyNumberFormat="1" applyFont="1" applyBorder="1" applyAlignment="1" applyProtection="1">
      <alignment horizontal="center" vertical="center" wrapText="1"/>
      <protection locked="0"/>
    </xf>
    <xf numFmtId="0" fontId="0" fillId="0" borderId="10" xfId="33" applyFont="1" applyFill="1" applyBorder="1" applyAlignment="1" applyProtection="1">
      <alignment horizontal="center" vertical="center" wrapText="1"/>
      <protection/>
    </xf>
    <xf numFmtId="4" fontId="0" fillId="0" borderId="10" xfId="33" applyNumberFormat="1" applyFont="1" applyFill="1" applyBorder="1" applyAlignment="1" applyProtection="1">
      <alignment horizontal="center" vertical="center" wrapText="1"/>
      <protection/>
    </xf>
    <xf numFmtId="4" fontId="4" fillId="0" borderId="10" xfId="33" applyNumberFormat="1" applyFont="1" applyFill="1" applyBorder="1" applyAlignment="1" applyProtection="1">
      <alignment horizontal="center" vertical="center" wrapText="1"/>
      <protection/>
    </xf>
    <xf numFmtId="4" fontId="0" fillId="24" borderId="10" xfId="33" applyNumberFormat="1" applyFont="1" applyFill="1" applyBorder="1" applyAlignment="1" applyProtection="1">
      <alignment horizontal="center" vertical="center" wrapText="1"/>
      <protection locked="0"/>
    </xf>
    <xf numFmtId="4" fontId="4" fillId="24" borderId="10" xfId="33" applyNumberFormat="1" applyFont="1" applyFill="1" applyBorder="1" applyAlignment="1" applyProtection="1">
      <alignment horizontal="center" vertical="center" wrapText="1"/>
      <protection locked="0"/>
    </xf>
    <xf numFmtId="4" fontId="0" fillId="24" borderId="10" xfId="33" applyNumberFormat="1" applyFont="1" applyFill="1" applyBorder="1" applyAlignment="1" applyProtection="1">
      <alignment horizontal="center" vertical="center" wrapText="1"/>
      <protection/>
    </xf>
    <xf numFmtId="0" fontId="0" fillId="0" borderId="10" xfId="33" applyFont="1" applyBorder="1" applyAlignment="1" applyProtection="1">
      <alignment vertical="center" wrapText="1"/>
      <protection locked="0"/>
    </xf>
    <xf numFmtId="0" fontId="0" fillId="0" borderId="10" xfId="33" applyFont="1" applyFill="1" applyBorder="1" applyAlignment="1" applyProtection="1">
      <alignment horizontal="center" vertical="center" wrapText="1"/>
      <protection locked="0"/>
    </xf>
    <xf numFmtId="0" fontId="0" fillId="0" borderId="10" xfId="33" applyFont="1" applyBorder="1" applyAlignment="1" applyProtection="1">
      <alignment horizontal="center" vertical="center" wrapText="1"/>
      <protection locked="0"/>
    </xf>
    <xf numFmtId="3" fontId="17" fillId="0" borderId="10" xfId="33" applyNumberFormat="1" applyFont="1" applyFill="1" applyBorder="1" applyAlignment="1" applyProtection="1">
      <alignment horizontal="center" vertical="center" wrapText="1"/>
      <protection locked="0"/>
    </xf>
    <xf numFmtId="192" fontId="17" fillId="24" borderId="10" xfId="33" applyNumberFormat="1" applyFont="1" applyFill="1" applyBorder="1" applyAlignment="1" applyProtection="1">
      <alignment horizontal="center" vertical="center" wrapText="1"/>
      <protection locked="0"/>
    </xf>
    <xf numFmtId="198" fontId="17" fillId="24" borderId="10" xfId="33" applyNumberFormat="1" applyFont="1" applyFill="1" applyBorder="1" applyAlignment="1" applyProtection="1">
      <alignment horizontal="center" vertical="center" wrapText="1"/>
      <protection locked="0"/>
    </xf>
    <xf numFmtId="3" fontId="0" fillId="0" borderId="10" xfId="33" applyNumberFormat="1" applyFont="1" applyFill="1" applyBorder="1" applyAlignment="1">
      <alignment horizontal="right" wrapText="1"/>
      <protection/>
    </xf>
    <xf numFmtId="196" fontId="0" fillId="0" borderId="10" xfId="33" applyNumberFormat="1" applyFont="1" applyFill="1" applyBorder="1" applyAlignment="1">
      <alignment horizontal="right" vertical="center" wrapText="1"/>
      <protection/>
    </xf>
    <xf numFmtId="196" fontId="0" fillId="0" borderId="10" xfId="62" applyNumberFormat="1" applyFont="1" applyFill="1" applyBorder="1" applyAlignment="1">
      <alignment horizontal="right" vertical="center" wrapText="1"/>
    </xf>
    <xf numFmtId="3" fontId="0" fillId="24" borderId="10" xfId="33" applyNumberFormat="1" applyFont="1" applyFill="1" applyBorder="1" applyAlignment="1">
      <alignment horizontal="right" wrapText="1"/>
      <protection/>
    </xf>
    <xf numFmtId="0" fontId="0" fillId="24" borderId="10" xfId="33" applyFont="1" applyFill="1" applyBorder="1">
      <alignment/>
      <protection/>
    </xf>
    <xf numFmtId="2" fontId="17" fillId="0" borderId="10" xfId="33" applyNumberFormat="1" applyFont="1" applyFill="1" applyBorder="1" applyAlignment="1" applyProtection="1">
      <alignment horizontal="center" vertical="center" wrapText="1"/>
      <protection/>
    </xf>
    <xf numFmtId="196" fontId="17" fillId="0" borderId="10" xfId="33" applyNumberFormat="1" applyFont="1" applyFill="1" applyBorder="1" applyAlignment="1" applyProtection="1">
      <alignment horizontal="center" vertical="center" wrapText="1"/>
      <protection/>
    </xf>
    <xf numFmtId="192" fontId="21" fillId="0" borderId="10" xfId="33" applyNumberFormat="1" applyFont="1" applyFill="1" applyBorder="1" applyAlignment="1">
      <alignment horizontal="center"/>
      <protection/>
    </xf>
    <xf numFmtId="216" fontId="19" fillId="0" borderId="10" xfId="33" applyNumberFormat="1" applyFont="1" applyFill="1" applyBorder="1" applyAlignment="1">
      <alignment horizontal="center" vertical="center"/>
      <protection/>
    </xf>
    <xf numFmtId="2" fontId="21" fillId="0" borderId="10" xfId="33" applyNumberFormat="1" applyFont="1" applyFill="1" applyBorder="1" applyAlignment="1">
      <alignment horizontal="center"/>
      <protection/>
    </xf>
    <xf numFmtId="2" fontId="19" fillId="0" borderId="10" xfId="33" applyNumberFormat="1" applyFont="1" applyFill="1" applyBorder="1" applyAlignment="1">
      <alignment horizontal="center" vertical="center"/>
      <protection/>
    </xf>
    <xf numFmtId="4" fontId="17" fillId="0" borderId="10" xfId="33" applyNumberFormat="1" applyFont="1" applyFill="1" applyBorder="1" applyAlignment="1" applyProtection="1">
      <alignment horizontal="center" wrapText="1"/>
      <protection locked="0"/>
    </xf>
    <xf numFmtId="0" fontId="0" fillId="0" borderId="0" xfId="33" applyFont="1" applyAlignment="1" applyProtection="1">
      <alignment horizontal="right" vertical="center"/>
      <protection/>
    </xf>
    <xf numFmtId="1" fontId="45" fillId="0" borderId="0" xfId="33" applyNumberFormat="1" applyFont="1" applyFill="1" applyAlignment="1" applyProtection="1">
      <alignment horizontal="center" vertical="center" wrapText="1"/>
      <protection locked="0"/>
    </xf>
    <xf numFmtId="0" fontId="45" fillId="0" borderId="0" xfId="33" applyFont="1" applyFill="1" applyAlignment="1" applyProtection="1">
      <alignment horizontal="center" vertical="center" wrapText="1"/>
      <protection locked="0"/>
    </xf>
    <xf numFmtId="0" fontId="9" fillId="0" borderId="0" xfId="33" applyFont="1" applyBorder="1" applyAlignment="1" applyProtection="1">
      <alignment horizontal="right" vertical="center" wrapText="1"/>
      <protection locked="0"/>
    </xf>
    <xf numFmtId="0" fontId="0" fillId="0" borderId="0" xfId="33" applyFont="1" applyAlignment="1" applyProtection="1">
      <alignment horizontal="right" vertical="center" wrapText="1"/>
      <protection locked="0"/>
    </xf>
    <xf numFmtId="0" fontId="0" fillId="0" borderId="0" xfId="33" applyFont="1" applyAlignment="1">
      <alignment horizontal="right"/>
      <protection/>
    </xf>
    <xf numFmtId="0" fontId="19" fillId="0" borderId="0" xfId="56" applyFont="1" applyFill="1" applyBorder="1" applyAlignment="1" applyProtection="1">
      <alignment/>
      <protection hidden="1"/>
    </xf>
    <xf numFmtId="192" fontId="17" fillId="0" borderId="10" xfId="33" applyNumberFormat="1" applyFont="1" applyFill="1" applyBorder="1" applyAlignment="1" applyProtection="1">
      <alignment horizontal="center" vertical="center"/>
      <protection/>
    </xf>
    <xf numFmtId="4" fontId="19" fillId="0" borderId="10" xfId="33" applyNumberFormat="1" applyFont="1" applyFill="1" applyBorder="1" applyAlignment="1" applyProtection="1">
      <alignment horizontal="center" vertical="center"/>
      <protection/>
    </xf>
    <xf numFmtId="4" fontId="19" fillId="0" borderId="10" xfId="33" applyNumberFormat="1" applyFont="1" applyFill="1" applyBorder="1" applyAlignment="1" applyProtection="1">
      <alignment horizontal="center" vertical="center"/>
      <protection locked="0"/>
    </xf>
    <xf numFmtId="0" fontId="12" fillId="0" borderId="36" xfId="56" applyFont="1" applyBorder="1" applyAlignment="1" applyProtection="1">
      <alignment horizontal="center"/>
      <protection hidden="1"/>
    </xf>
    <xf numFmtId="3" fontId="0" fillId="24" borderId="37" xfId="33" applyNumberFormat="1" applyFont="1" applyFill="1" applyBorder="1" applyAlignment="1" applyProtection="1">
      <alignment horizontal="left" vertical="center"/>
      <protection locked="0"/>
    </xf>
    <xf numFmtId="215" fontId="17" fillId="24" borderId="10" xfId="33" applyNumberFormat="1" applyFont="1" applyFill="1" applyBorder="1" applyAlignment="1" applyProtection="1">
      <alignment horizontal="center" vertical="center"/>
      <protection locked="0"/>
    </xf>
    <xf numFmtId="215" fontId="17" fillId="0" borderId="10" xfId="33" applyNumberFormat="1" applyFont="1" applyFill="1" applyBorder="1" applyAlignment="1" applyProtection="1">
      <alignment horizontal="center" vertical="center"/>
      <protection/>
    </xf>
    <xf numFmtId="1" fontId="21" fillId="0" borderId="10" xfId="33" applyNumberFormat="1" applyFont="1" applyFill="1" applyBorder="1" applyAlignment="1">
      <alignment horizontal="center"/>
      <protection/>
    </xf>
    <xf numFmtId="0" fontId="8" fillId="0" borderId="36" xfId="33" applyFont="1" applyBorder="1" applyAlignment="1">
      <alignment horizontal="center" vertical="center" wrapText="1"/>
      <protection/>
    </xf>
    <xf numFmtId="0" fontId="19" fillId="0" borderId="10" xfId="33" applyFont="1" applyFill="1" applyBorder="1" applyAlignment="1" applyProtection="1">
      <alignment vertical="center" wrapText="1"/>
      <protection/>
    </xf>
    <xf numFmtId="192" fontId="19" fillId="0" borderId="10" xfId="33" applyNumberFormat="1" applyFont="1" applyFill="1" applyBorder="1" applyAlignment="1" applyProtection="1">
      <alignment horizontal="center" vertical="center" wrapText="1"/>
      <protection/>
    </xf>
    <xf numFmtId="0" fontId="17" fillId="0" borderId="10" xfId="33" applyFont="1" applyFill="1" applyBorder="1" applyAlignment="1" applyProtection="1">
      <alignment vertical="center" wrapText="1"/>
      <protection/>
    </xf>
    <xf numFmtId="192" fontId="17" fillId="0" borderId="10" xfId="33" applyNumberFormat="1" applyFont="1" applyFill="1" applyBorder="1" applyAlignment="1" applyProtection="1">
      <alignment horizontal="center" vertical="center" wrapText="1"/>
      <protection/>
    </xf>
    <xf numFmtId="4" fontId="8" fillId="0" borderId="10" xfId="33" applyNumberFormat="1" applyFont="1" applyFill="1" applyBorder="1" applyAlignment="1" applyProtection="1">
      <alignment horizontal="center" vertical="center" wrapText="1"/>
      <protection/>
    </xf>
    <xf numFmtId="4" fontId="8" fillId="24" borderId="10" xfId="33" applyNumberFormat="1" applyFont="1" applyFill="1" applyBorder="1" applyAlignment="1" applyProtection="1">
      <alignment horizontal="center" vertical="center" wrapText="1"/>
      <protection/>
    </xf>
    <xf numFmtId="4" fontId="8" fillId="24" borderId="10" xfId="33" applyNumberFormat="1" applyFont="1" applyFill="1" applyBorder="1" applyAlignment="1" applyProtection="1">
      <alignment horizontal="center" vertical="center" wrapText="1"/>
      <protection locked="0"/>
    </xf>
    <xf numFmtId="3" fontId="8" fillId="24" borderId="10" xfId="33" applyNumberFormat="1" applyFont="1" applyFill="1" applyBorder="1" applyAlignment="1" applyProtection="1">
      <alignment horizontal="center" vertical="center" wrapText="1"/>
      <protection/>
    </xf>
    <xf numFmtId="0" fontId="8" fillId="0" borderId="10" xfId="33" applyFont="1" applyFill="1" applyBorder="1" applyAlignment="1" applyProtection="1">
      <alignment horizontal="center" vertical="center"/>
      <protection/>
    </xf>
    <xf numFmtId="0" fontId="8" fillId="0" borderId="10" xfId="33" applyFont="1" applyFill="1" applyBorder="1" applyAlignment="1" applyProtection="1">
      <alignment horizontal="center" vertical="center" wrapText="1"/>
      <protection/>
    </xf>
    <xf numFmtId="0" fontId="17" fillId="0" borderId="10" xfId="33" applyFont="1" applyFill="1" applyBorder="1" applyAlignment="1" applyProtection="1">
      <alignment vertical="center"/>
      <protection/>
    </xf>
    <xf numFmtId="0" fontId="19" fillId="0" borderId="10" xfId="33" applyFont="1" applyFill="1" applyBorder="1" applyAlignment="1" applyProtection="1">
      <alignment horizontal="center" vertical="center" wrapText="1"/>
      <protection/>
    </xf>
    <xf numFmtId="0" fontId="22" fillId="0" borderId="10" xfId="33" applyFont="1" applyFill="1" applyBorder="1" applyAlignment="1" applyProtection="1">
      <alignment vertical="center" wrapText="1"/>
      <protection/>
    </xf>
    <xf numFmtId="0" fontId="44" fillId="0" borderId="10" xfId="33" applyFont="1" applyFill="1" applyBorder="1" applyAlignment="1">
      <alignment horizontal="center" vertical="center" wrapText="1"/>
      <protection/>
    </xf>
    <xf numFmtId="0" fontId="21" fillId="0" borderId="10" xfId="33" applyFont="1" applyFill="1" applyBorder="1" applyAlignment="1">
      <alignment horizontal="left" vertical="center" wrapText="1"/>
      <protection/>
    </xf>
    <xf numFmtId="3" fontId="0" fillId="0" borderId="35" xfId="33" applyNumberFormat="1" applyFont="1" applyFill="1" applyBorder="1" applyAlignment="1" applyProtection="1">
      <alignment horizontal="center" vertical="center"/>
      <protection/>
    </xf>
    <xf numFmtId="3" fontId="0" fillId="0" borderId="38" xfId="33" applyNumberFormat="1" applyFont="1" applyFill="1" applyBorder="1" applyAlignment="1" applyProtection="1">
      <alignment horizontal="center" vertical="center"/>
      <protection/>
    </xf>
    <xf numFmtId="10" fontId="0" fillId="0" borderId="39" xfId="33" applyNumberFormat="1" applyFont="1" applyFill="1" applyBorder="1" applyAlignment="1" applyProtection="1">
      <alignment horizontal="center" vertical="center"/>
      <protection/>
    </xf>
    <xf numFmtId="10" fontId="0" fillId="0" borderId="40" xfId="33" applyNumberFormat="1" applyFont="1" applyFill="1" applyBorder="1" applyAlignment="1" applyProtection="1">
      <alignment horizontal="center" vertical="center"/>
      <protection/>
    </xf>
    <xf numFmtId="10" fontId="0" fillId="0" borderId="34" xfId="33" applyNumberFormat="1" applyFont="1" applyFill="1" applyBorder="1" applyAlignment="1" applyProtection="1">
      <alignment horizontal="center" vertical="center"/>
      <protection/>
    </xf>
    <xf numFmtId="10" fontId="0" fillId="0" borderId="35" xfId="33" applyNumberFormat="1" applyFont="1" applyFill="1" applyBorder="1" applyAlignment="1" applyProtection="1">
      <alignment horizontal="center" vertical="center"/>
      <protection/>
    </xf>
    <xf numFmtId="3" fontId="0" fillId="0" borderId="39" xfId="33" applyNumberFormat="1" applyFont="1" applyFill="1" applyBorder="1" applyAlignment="1" applyProtection="1">
      <alignment horizontal="center" vertical="center"/>
      <protection/>
    </xf>
    <xf numFmtId="3" fontId="0" fillId="0" borderId="13" xfId="33" applyNumberFormat="1" applyFont="1" applyFill="1" applyBorder="1" applyAlignment="1" applyProtection="1">
      <alignment horizontal="center" vertical="center"/>
      <protection/>
    </xf>
    <xf numFmtId="3" fontId="0" fillId="0" borderId="40" xfId="33" applyNumberFormat="1" applyFont="1" applyFill="1" applyBorder="1" applyAlignment="1" applyProtection="1">
      <alignment horizontal="center" vertical="center"/>
      <protection/>
    </xf>
    <xf numFmtId="3" fontId="0" fillId="0" borderId="34" xfId="33" applyNumberFormat="1" applyFont="1" applyFill="1" applyBorder="1" applyAlignment="1" applyProtection="1">
      <alignment horizontal="center" vertical="center"/>
      <protection/>
    </xf>
    <xf numFmtId="3" fontId="0" fillId="0" borderId="36" xfId="33" applyNumberFormat="1" applyFont="1" applyFill="1" applyBorder="1" applyAlignment="1" applyProtection="1">
      <alignment horizontal="center" vertical="center"/>
      <protection/>
    </xf>
    <xf numFmtId="4" fontId="17" fillId="0" borderId="10" xfId="33" applyNumberFormat="1" applyFont="1" applyFill="1" applyBorder="1" applyAlignment="1" applyProtection="1">
      <alignment horizontal="center" vertical="center"/>
      <protection locked="0"/>
    </xf>
    <xf numFmtId="3" fontId="0" fillId="24" borderId="12" xfId="33" applyNumberFormat="1" applyFont="1" applyFill="1" applyBorder="1" applyAlignment="1" applyProtection="1">
      <alignment horizontal="center" vertical="center"/>
      <protection/>
    </xf>
    <xf numFmtId="10" fontId="0" fillId="0" borderId="11" xfId="33" applyNumberFormat="1" applyFont="1" applyFill="1" applyBorder="1" applyAlignment="1" applyProtection="1">
      <alignment horizontal="center" vertical="center"/>
      <protection/>
    </xf>
    <xf numFmtId="10" fontId="0" fillId="0" borderId="12" xfId="33" applyNumberFormat="1" applyFont="1" applyFill="1" applyBorder="1" applyAlignment="1" applyProtection="1">
      <alignment horizontal="center" vertical="center"/>
      <protection/>
    </xf>
    <xf numFmtId="4" fontId="0" fillId="24" borderId="11" xfId="33" applyNumberFormat="1" applyFont="1" applyFill="1" applyBorder="1" applyAlignment="1" applyProtection="1">
      <alignment horizontal="center" vertical="center"/>
      <protection/>
    </xf>
    <xf numFmtId="4" fontId="0" fillId="24" borderId="12" xfId="33" applyNumberFormat="1" applyFont="1" applyFill="1" applyBorder="1" applyAlignment="1" applyProtection="1">
      <alignment horizontal="center" vertical="center"/>
      <protection/>
    </xf>
    <xf numFmtId="3" fontId="0" fillId="0" borderId="33" xfId="33" applyNumberFormat="1" applyFont="1" applyFill="1" applyBorder="1" applyAlignment="1" applyProtection="1">
      <alignment horizontal="center" vertical="center"/>
      <protection/>
    </xf>
    <xf numFmtId="3" fontId="0" fillId="0" borderId="37" xfId="33" applyNumberFormat="1" applyFont="1" applyFill="1" applyBorder="1" applyAlignment="1" applyProtection="1">
      <alignment horizontal="center" vertical="center"/>
      <protection/>
    </xf>
    <xf numFmtId="4" fontId="0" fillId="24" borderId="38" xfId="33" applyNumberFormat="1" applyFont="1" applyFill="1" applyBorder="1" applyAlignment="1" applyProtection="1">
      <alignment horizontal="center" vertical="center"/>
      <protection locked="0"/>
    </xf>
    <xf numFmtId="3" fontId="0" fillId="0" borderId="11" xfId="33" applyNumberFormat="1" applyFont="1" applyFill="1" applyBorder="1" applyAlignment="1" applyProtection="1">
      <alignment horizontal="center" vertical="center"/>
      <protection/>
    </xf>
    <xf numFmtId="3" fontId="0" fillId="0" borderId="12" xfId="33" applyNumberFormat="1" applyFont="1" applyFill="1" applyBorder="1" applyAlignment="1" applyProtection="1">
      <alignment horizontal="center" vertical="center"/>
      <protection/>
    </xf>
    <xf numFmtId="3" fontId="0" fillId="24" borderId="39" xfId="33" applyNumberFormat="1" applyFont="1" applyFill="1" applyBorder="1" applyAlignment="1" applyProtection="1">
      <alignment horizontal="center" vertical="center"/>
      <protection locked="0"/>
    </xf>
    <xf numFmtId="3" fontId="0" fillId="24" borderId="13" xfId="33" applyNumberFormat="1" applyFont="1" applyFill="1" applyBorder="1" applyAlignment="1" applyProtection="1">
      <alignment horizontal="center" vertical="center"/>
      <protection locked="0"/>
    </xf>
    <xf numFmtId="3" fontId="0" fillId="24" borderId="40" xfId="33" applyNumberFormat="1" applyFont="1" applyFill="1" applyBorder="1" applyAlignment="1" applyProtection="1">
      <alignment horizontal="center" vertical="center"/>
      <protection locked="0"/>
    </xf>
    <xf numFmtId="3" fontId="0" fillId="24" borderId="34" xfId="33" applyNumberFormat="1" applyFont="1" applyFill="1" applyBorder="1" applyAlignment="1" applyProtection="1">
      <alignment horizontal="center" vertical="center"/>
      <protection locked="0"/>
    </xf>
    <xf numFmtId="3" fontId="0" fillId="24" borderId="36" xfId="33" applyNumberFormat="1" applyFont="1" applyFill="1" applyBorder="1" applyAlignment="1" applyProtection="1">
      <alignment horizontal="center" vertical="center"/>
      <protection locked="0"/>
    </xf>
    <xf numFmtId="3" fontId="0" fillId="24" borderId="35" xfId="33" applyNumberFormat="1" applyFont="1" applyFill="1" applyBorder="1" applyAlignment="1" applyProtection="1">
      <alignment horizontal="center" vertical="center"/>
      <protection locked="0"/>
    </xf>
    <xf numFmtId="3" fontId="0" fillId="24" borderId="33" xfId="33" applyNumberFormat="1" applyFont="1" applyFill="1" applyBorder="1" applyAlignment="1" applyProtection="1">
      <alignment horizontal="center" vertical="center"/>
      <protection locked="0"/>
    </xf>
    <xf numFmtId="3" fontId="0" fillId="24" borderId="37" xfId="33" applyNumberFormat="1" applyFont="1" applyFill="1" applyBorder="1" applyAlignment="1" applyProtection="1">
      <alignment horizontal="center" vertical="center"/>
      <protection locked="0"/>
    </xf>
    <xf numFmtId="3" fontId="0" fillId="24" borderId="38" xfId="33" applyNumberFormat="1" applyFont="1" applyFill="1" applyBorder="1" applyAlignment="1" applyProtection="1">
      <alignment horizontal="center" vertical="center"/>
      <protection locked="0"/>
    </xf>
    <xf numFmtId="4" fontId="0" fillId="0" borderId="33" xfId="33" applyNumberFormat="1" applyFont="1" applyFill="1" applyBorder="1" applyAlignment="1" applyProtection="1">
      <alignment horizontal="center" vertical="center"/>
      <protection/>
    </xf>
    <xf numFmtId="4" fontId="0" fillId="0" borderId="38" xfId="33" applyNumberFormat="1" applyFont="1" applyFill="1" applyBorder="1" applyAlignment="1" applyProtection="1">
      <alignment horizontal="center" vertical="center"/>
      <protection/>
    </xf>
    <xf numFmtId="3" fontId="0" fillId="24" borderId="11" xfId="33" applyNumberFormat="1" applyFont="1" applyFill="1" applyBorder="1" applyAlignment="1" applyProtection="1">
      <alignment horizontal="center" vertical="center"/>
      <protection/>
    </xf>
    <xf numFmtId="4" fontId="0" fillId="0" borderId="34" xfId="33" applyNumberFormat="1" applyFont="1" applyFill="1" applyBorder="1" applyAlignment="1" applyProtection="1">
      <alignment horizontal="center" vertical="center"/>
      <protection/>
    </xf>
    <xf numFmtId="4" fontId="0" fillId="0" borderId="36" xfId="33" applyNumberFormat="1" applyFont="1" applyFill="1" applyBorder="1" applyAlignment="1" applyProtection="1">
      <alignment horizontal="center" vertical="center"/>
      <protection/>
    </xf>
    <xf numFmtId="4" fontId="0" fillId="0" borderId="35" xfId="33" applyNumberFormat="1" applyFont="1" applyFill="1" applyBorder="1" applyAlignment="1" applyProtection="1">
      <alignment horizontal="center" vertical="center"/>
      <protection/>
    </xf>
    <xf numFmtId="4" fontId="0" fillId="24" borderId="33" xfId="33" applyNumberFormat="1" applyFont="1" applyFill="1" applyBorder="1" applyAlignment="1" applyProtection="1">
      <alignment horizontal="center" vertical="center"/>
      <protection locked="0"/>
    </xf>
    <xf numFmtId="4" fontId="0" fillId="24" borderId="37" xfId="33" applyNumberFormat="1" applyFont="1" applyFill="1" applyBorder="1" applyAlignment="1" applyProtection="1">
      <alignment horizontal="center" vertical="center"/>
      <protection locked="0"/>
    </xf>
    <xf numFmtId="0" fontId="0" fillId="0" borderId="12" xfId="33" applyFont="1" applyFill="1" applyBorder="1" applyAlignment="1" applyProtection="1">
      <alignment horizontal="center" vertical="center"/>
      <protection/>
    </xf>
    <xf numFmtId="4" fontId="0" fillId="0" borderId="39" xfId="33" applyNumberFormat="1" applyFont="1" applyFill="1" applyBorder="1" applyAlignment="1" applyProtection="1">
      <alignment horizontal="center" vertical="center"/>
      <protection/>
    </xf>
    <xf numFmtId="4" fontId="0" fillId="0" borderId="13" xfId="33" applyNumberFormat="1" applyFont="1" applyFill="1" applyBorder="1" applyAlignment="1" applyProtection="1">
      <alignment horizontal="center" vertical="center"/>
      <protection/>
    </xf>
    <xf numFmtId="4" fontId="0" fillId="0" borderId="40" xfId="33" applyNumberFormat="1" applyFont="1" applyFill="1" applyBorder="1" applyAlignment="1" applyProtection="1">
      <alignment horizontal="center" vertical="center"/>
      <protection/>
    </xf>
    <xf numFmtId="0" fontId="0" fillId="0" borderId="37" xfId="33" applyFont="1" applyFill="1" applyBorder="1" applyAlignment="1" applyProtection="1">
      <alignment horizontal="center" vertical="center" wrapText="1"/>
      <protection/>
    </xf>
    <xf numFmtId="0" fontId="0" fillId="0" borderId="38" xfId="33" applyFont="1" applyFill="1" applyBorder="1" applyAlignment="1" applyProtection="1">
      <alignment horizontal="center" vertical="center" wrapText="1"/>
      <protection/>
    </xf>
    <xf numFmtId="0" fontId="0" fillId="0" borderId="11" xfId="33" applyFont="1" applyFill="1" applyBorder="1" applyAlignment="1" applyProtection="1">
      <alignment horizontal="center" vertical="top" wrapText="1"/>
      <protection/>
    </xf>
    <xf numFmtId="0" fontId="0" fillId="0" borderId="41" xfId="33" applyFont="1" applyFill="1" applyBorder="1" applyAlignment="1" applyProtection="1">
      <alignment horizontal="center" vertical="top" wrapText="1"/>
      <protection/>
    </xf>
    <xf numFmtId="0" fontId="0" fillId="0" borderId="12" xfId="33" applyFont="1" applyFill="1" applyBorder="1" applyAlignment="1" applyProtection="1">
      <alignment horizontal="center" vertical="top" wrapText="1"/>
      <protection/>
    </xf>
    <xf numFmtId="0" fontId="0" fillId="0" borderId="11" xfId="33" applyFont="1" applyFill="1" applyBorder="1" applyAlignment="1" applyProtection="1">
      <alignment horizontal="center" vertical="center"/>
      <protection/>
    </xf>
    <xf numFmtId="0" fontId="0" fillId="0" borderId="33" xfId="33" applyFont="1" applyFill="1" applyBorder="1" applyAlignment="1" applyProtection="1">
      <alignment horizontal="center" vertical="center" wrapText="1"/>
      <protection locked="0"/>
    </xf>
    <xf numFmtId="0" fontId="0" fillId="0" borderId="37" xfId="33" applyFont="1" applyFill="1" applyBorder="1" applyAlignment="1" applyProtection="1">
      <alignment horizontal="center" vertical="center" wrapText="1"/>
      <protection locked="0"/>
    </xf>
    <xf numFmtId="0" fontId="0" fillId="0" borderId="38" xfId="33" applyFont="1" applyFill="1" applyBorder="1" applyAlignment="1" applyProtection="1">
      <alignment horizontal="center" vertical="center" wrapText="1"/>
      <protection locked="0"/>
    </xf>
    <xf numFmtId="0" fontId="0" fillId="0" borderId="33" xfId="33" applyFont="1" applyFill="1" applyBorder="1" applyAlignment="1" applyProtection="1">
      <alignment horizontal="center" vertical="center" wrapText="1"/>
      <protection/>
    </xf>
    <xf numFmtId="0" fontId="12" fillId="24" borderId="24" xfId="33" applyNumberFormat="1" applyFont="1" applyFill="1" applyBorder="1" applyAlignment="1" applyProtection="1">
      <alignment horizontal="center" vertical="center"/>
      <protection/>
    </xf>
    <xf numFmtId="0" fontId="12" fillId="24" borderId="32" xfId="33" applyNumberFormat="1" applyFont="1" applyFill="1" applyBorder="1" applyAlignment="1" applyProtection="1">
      <alignment horizontal="center" vertical="center"/>
      <protection/>
    </xf>
    <xf numFmtId="0" fontId="12" fillId="24" borderId="23" xfId="33" applyNumberFormat="1" applyFont="1" applyFill="1" applyBorder="1" applyAlignment="1" applyProtection="1">
      <alignment horizontal="center" vertical="center"/>
      <protection/>
    </xf>
    <xf numFmtId="14" fontId="11" fillId="24" borderId="24" xfId="33" applyNumberFormat="1" applyFont="1" applyFill="1" applyBorder="1" applyAlignment="1" applyProtection="1">
      <alignment horizontal="center" vertical="center"/>
      <protection/>
    </xf>
    <xf numFmtId="14" fontId="11" fillId="24" borderId="23" xfId="33" applyNumberFormat="1" applyFont="1" applyFill="1" applyBorder="1" applyAlignment="1" applyProtection="1">
      <alignment horizontal="center" vertical="center"/>
      <protection/>
    </xf>
    <xf numFmtId="0" fontId="20" fillId="0" borderId="42" xfId="33" applyFont="1" applyFill="1" applyBorder="1" applyAlignment="1" applyProtection="1">
      <alignment horizontal="center" vertical="center"/>
      <protection/>
    </xf>
    <xf numFmtId="0" fontId="20" fillId="0" borderId="43" xfId="33" applyFont="1" applyFill="1" applyBorder="1" applyAlignment="1" applyProtection="1">
      <alignment horizontal="center" vertical="center"/>
      <protection/>
    </xf>
    <xf numFmtId="0" fontId="20" fillId="0" borderId="44" xfId="33" applyFont="1" applyFill="1" applyBorder="1" applyAlignment="1" applyProtection="1">
      <alignment horizontal="center" vertical="center"/>
      <protection/>
    </xf>
    <xf numFmtId="0" fontId="18" fillId="22" borderId="10" xfId="33" applyFont="1" applyFill="1" applyBorder="1" applyAlignment="1">
      <alignment horizontal="center" vertical="center"/>
      <protection/>
    </xf>
    <xf numFmtId="0" fontId="8" fillId="0" borderId="0" xfId="56" applyFont="1" applyFill="1" applyAlignment="1" applyProtection="1">
      <alignment horizontal="left"/>
      <protection hidden="1"/>
    </xf>
    <xf numFmtId="0" fontId="7" fillId="0" borderId="33" xfId="33" applyFont="1" applyFill="1" applyBorder="1" applyAlignment="1">
      <alignment horizontal="center" vertical="center" wrapText="1"/>
      <protection/>
    </xf>
    <xf numFmtId="0" fontId="7" fillId="0" borderId="38" xfId="33" applyFont="1" applyFill="1" applyBorder="1" applyAlignment="1">
      <alignment horizontal="center" vertical="center" wrapText="1"/>
      <protection/>
    </xf>
    <xf numFmtId="0" fontId="8" fillId="0" borderId="0" xfId="33" applyFont="1" applyFill="1" applyAlignment="1">
      <alignment horizontal="center" wrapText="1"/>
      <protection/>
    </xf>
    <xf numFmtId="0" fontId="7" fillId="0" borderId="36" xfId="33" applyFont="1" applyFill="1" applyBorder="1" applyAlignment="1">
      <alignment horizontal="center"/>
      <protection/>
    </xf>
    <xf numFmtId="0" fontId="17" fillId="0" borderId="10" xfId="33" applyFont="1" applyBorder="1" applyAlignment="1" applyProtection="1">
      <alignment horizontal="center" vertical="center" wrapText="1"/>
      <protection/>
    </xf>
    <xf numFmtId="0" fontId="12" fillId="0" borderId="0" xfId="33" applyFont="1" applyAlignment="1">
      <alignment horizontal="center"/>
      <protection/>
    </xf>
    <xf numFmtId="0" fontId="11" fillId="0" borderId="0" xfId="56" applyFont="1" applyAlignment="1" applyProtection="1">
      <alignment horizontal="center"/>
      <protection hidden="1"/>
    </xf>
    <xf numFmtId="0" fontId="18" fillId="22" borderId="33" xfId="33" applyFont="1" applyFill="1" applyBorder="1" applyAlignment="1" applyProtection="1">
      <alignment horizontal="center" vertical="center" wrapText="1"/>
      <protection/>
    </xf>
    <xf numFmtId="0" fontId="18" fillId="22" borderId="37" xfId="33" applyFont="1" applyFill="1" applyBorder="1" applyAlignment="1" applyProtection="1">
      <alignment horizontal="center" vertical="center" wrapText="1"/>
      <protection/>
    </xf>
    <xf numFmtId="0" fontId="18" fillId="22" borderId="38" xfId="33" applyFont="1" applyFill="1" applyBorder="1" applyAlignment="1" applyProtection="1">
      <alignment horizontal="center" vertical="center" wrapText="1"/>
      <protection/>
    </xf>
    <xf numFmtId="0" fontId="17" fillId="0" borderId="10" xfId="33" applyFont="1" applyFill="1" applyBorder="1" applyAlignment="1" applyProtection="1">
      <alignment horizontal="center" vertical="center" wrapText="1"/>
      <protection/>
    </xf>
    <xf numFmtId="0" fontId="17" fillId="0" borderId="13" xfId="33" applyFont="1" applyFill="1" applyBorder="1" applyProtection="1">
      <alignment/>
      <protection/>
    </xf>
    <xf numFmtId="0" fontId="18" fillId="22" borderId="10" xfId="33" applyFont="1" applyFill="1" applyBorder="1" applyAlignment="1" applyProtection="1">
      <alignment horizontal="center" vertical="center"/>
      <protection/>
    </xf>
    <xf numFmtId="0" fontId="17" fillId="0" borderId="0" xfId="33" applyFont="1" applyAlignment="1" applyProtection="1">
      <alignment horizontal="justify" vertical="top" wrapText="1"/>
      <protection/>
    </xf>
    <xf numFmtId="0" fontId="17" fillId="0" borderId="11" xfId="33" applyFont="1" applyFill="1" applyBorder="1" applyAlignment="1" applyProtection="1">
      <alignment horizontal="center" vertical="center" wrapText="1"/>
      <protection/>
    </xf>
    <xf numFmtId="0" fontId="17" fillId="0" borderId="41" xfId="33" applyFont="1" applyFill="1" applyBorder="1" applyAlignment="1" applyProtection="1">
      <alignment horizontal="center" vertical="center" wrapText="1"/>
      <protection/>
    </xf>
    <xf numFmtId="0" fontId="17" fillId="0" borderId="12" xfId="33" applyFont="1" applyFill="1" applyBorder="1" applyAlignment="1" applyProtection="1">
      <alignment horizontal="center" vertical="center" wrapText="1"/>
      <protection/>
    </xf>
    <xf numFmtId="0" fontId="18" fillId="22" borderId="10" xfId="33" applyFont="1" applyFill="1" applyBorder="1" applyAlignment="1" applyProtection="1">
      <alignment horizontal="center" vertical="center" wrapText="1"/>
      <protection/>
    </xf>
    <xf numFmtId="0" fontId="16" fillId="22" borderId="10" xfId="33" applyFont="1" applyFill="1" applyBorder="1" applyAlignment="1" applyProtection="1">
      <alignment horizontal="center" vertical="center" wrapText="1"/>
      <protection/>
    </xf>
    <xf numFmtId="10" fontId="0" fillId="0" borderId="33" xfId="33" applyNumberFormat="1" applyFont="1" applyFill="1" applyBorder="1" applyAlignment="1" applyProtection="1">
      <alignment horizontal="center" vertical="center"/>
      <protection/>
    </xf>
    <xf numFmtId="10" fontId="0" fillId="0" borderId="38" xfId="33" applyNumberFormat="1" applyFont="1" applyFill="1" applyBorder="1" applyAlignment="1" applyProtection="1">
      <alignment horizontal="center" vertical="center"/>
      <protection/>
    </xf>
    <xf numFmtId="3" fontId="0" fillId="24" borderId="33" xfId="33" applyNumberFormat="1" applyFont="1" applyFill="1" applyBorder="1" applyAlignment="1" applyProtection="1">
      <alignment horizontal="center" vertical="center"/>
      <protection/>
    </xf>
    <xf numFmtId="3" fontId="0" fillId="24" borderId="37" xfId="33" applyNumberFormat="1" applyFont="1" applyFill="1" applyBorder="1" applyAlignment="1" applyProtection="1">
      <alignment horizontal="center" vertical="center"/>
      <protection/>
    </xf>
    <xf numFmtId="3" fontId="0" fillId="24" borderId="38" xfId="33" applyNumberFormat="1" applyFont="1" applyFill="1" applyBorder="1" applyAlignment="1" applyProtection="1">
      <alignment horizontal="center" vertical="center"/>
      <protection/>
    </xf>
    <xf numFmtId="3" fontId="0" fillId="0" borderId="33" xfId="33" applyNumberFormat="1" applyFont="1" applyFill="1" applyBorder="1" applyAlignment="1" applyProtection="1">
      <alignment horizontal="center" vertical="center"/>
      <protection locked="0"/>
    </xf>
    <xf numFmtId="3" fontId="0" fillId="0" borderId="37" xfId="33" applyNumberFormat="1" applyFont="1" applyFill="1" applyBorder="1" applyAlignment="1" applyProtection="1">
      <alignment horizontal="center" vertical="center"/>
      <protection locked="0"/>
    </xf>
    <xf numFmtId="3" fontId="0" fillId="0" borderId="38" xfId="33" applyNumberFormat="1" applyFont="1" applyFill="1" applyBorder="1" applyAlignment="1" applyProtection="1">
      <alignment horizontal="center" vertical="center"/>
      <protection locked="0"/>
    </xf>
    <xf numFmtId="3" fontId="0" fillId="24" borderId="11" xfId="33" applyNumberFormat="1" applyFont="1" applyFill="1" applyBorder="1" applyAlignment="1" applyProtection="1">
      <alignment horizontal="center" vertical="center"/>
      <protection locked="0"/>
    </xf>
    <xf numFmtId="3" fontId="0" fillId="24" borderId="12" xfId="33" applyNumberFormat="1" applyFont="1" applyFill="1" applyBorder="1" applyAlignment="1" applyProtection="1">
      <alignment horizontal="center" vertical="center"/>
      <protection locked="0"/>
    </xf>
    <xf numFmtId="4" fontId="0" fillId="0" borderId="37" xfId="33" applyNumberFormat="1" applyFont="1" applyFill="1" applyBorder="1" applyAlignment="1" applyProtection="1">
      <alignment horizontal="center" vertical="center"/>
      <protection/>
    </xf>
    <xf numFmtId="4" fontId="0" fillId="24" borderId="11" xfId="33" applyNumberFormat="1" applyFont="1" applyFill="1" applyBorder="1" applyAlignment="1" applyProtection="1">
      <alignment horizontal="center" vertical="center"/>
      <protection locked="0"/>
    </xf>
    <xf numFmtId="4" fontId="0" fillId="24" borderId="12" xfId="33" applyNumberFormat="1" applyFont="1" applyFill="1" applyBorder="1" applyAlignment="1" applyProtection="1">
      <alignment horizontal="center" vertical="center"/>
      <protection locked="0"/>
    </xf>
    <xf numFmtId="3" fontId="19" fillId="0" borderId="0" xfId="33" applyNumberFormat="1" applyFont="1" applyFill="1" applyBorder="1" applyAlignment="1">
      <alignment horizontal="left" vertical="center"/>
      <protection/>
    </xf>
    <xf numFmtId="3" fontId="19" fillId="0" borderId="10" xfId="33" applyNumberFormat="1" applyFont="1" applyFill="1" applyBorder="1" applyAlignment="1">
      <alignment horizontal="center" vertical="center" wrapText="1"/>
      <protection/>
    </xf>
    <xf numFmtId="0" fontId="21" fillId="0" borderId="10" xfId="33" applyFont="1" applyFill="1" applyBorder="1" applyAlignment="1">
      <alignment horizontal="center" vertical="center" wrapText="1"/>
      <protection/>
    </xf>
    <xf numFmtId="0" fontId="17" fillId="0" borderId="10" xfId="33" applyFont="1" applyFill="1" applyBorder="1" applyAlignment="1">
      <alignment horizontal="center" vertical="center" wrapText="1"/>
      <protection/>
    </xf>
    <xf numFmtId="0" fontId="21" fillId="0" borderId="0" xfId="33" applyFont="1" applyFill="1" applyBorder="1" applyAlignment="1">
      <alignment horizontal="center" vertical="center" wrapText="1"/>
      <protection/>
    </xf>
    <xf numFmtId="0" fontId="21" fillId="0" borderId="16" xfId="33" applyFont="1" applyFill="1" applyBorder="1" applyAlignment="1">
      <alignment horizontal="center" vertical="center" wrapText="1"/>
      <protection/>
    </xf>
    <xf numFmtId="0" fontId="21" fillId="0" borderId="29" xfId="33" applyFont="1" applyFill="1" applyBorder="1" applyAlignment="1">
      <alignment horizontal="center" vertical="center" wrapText="1"/>
      <protection/>
    </xf>
    <xf numFmtId="0" fontId="21" fillId="0" borderId="19" xfId="33" applyFont="1" applyFill="1" applyBorder="1" applyAlignment="1">
      <alignment horizontal="center" vertical="center" wrapText="1"/>
      <protection/>
    </xf>
    <xf numFmtId="0" fontId="21" fillId="0" borderId="45" xfId="33" applyFont="1" applyFill="1" applyBorder="1" applyAlignment="1">
      <alignment horizontal="center" vertical="center" wrapText="1"/>
      <protection/>
    </xf>
    <xf numFmtId="0" fontId="21" fillId="0" borderId="14" xfId="33" applyFont="1" applyFill="1" applyBorder="1" applyAlignment="1">
      <alignment horizontal="center" vertical="center" wrapText="1"/>
      <protection/>
    </xf>
    <xf numFmtId="0" fontId="21" fillId="0" borderId="46" xfId="33" applyFont="1" applyFill="1" applyBorder="1" applyAlignment="1">
      <alignment horizontal="center" vertical="center" wrapText="1"/>
      <protection/>
    </xf>
    <xf numFmtId="0" fontId="21" fillId="0" borderId="47" xfId="33" applyFont="1" applyFill="1" applyBorder="1" applyAlignment="1">
      <alignment horizontal="center" vertical="center" wrapText="1"/>
      <protection/>
    </xf>
    <xf numFmtId="3" fontId="17" fillId="0" borderId="10" xfId="33" applyNumberFormat="1" applyFont="1" applyFill="1" applyBorder="1" applyAlignment="1">
      <alignment horizontal="center" vertical="center" wrapText="1"/>
      <protection/>
    </xf>
    <xf numFmtId="3" fontId="19" fillId="0" borderId="10" xfId="33" applyNumberFormat="1" applyFont="1" applyFill="1" applyBorder="1" applyAlignment="1">
      <alignment horizontal="center" vertical="center"/>
      <protection/>
    </xf>
    <xf numFmtId="3" fontId="17" fillId="0" borderId="0" xfId="33" applyNumberFormat="1" applyFont="1" applyFill="1" applyAlignment="1">
      <alignment horizontal="left"/>
      <protection/>
    </xf>
    <xf numFmtId="3" fontId="18" fillId="22" borderId="0" xfId="33" applyNumberFormat="1" applyFont="1" applyFill="1" applyBorder="1" applyAlignment="1">
      <alignment horizontal="center" vertical="center"/>
      <protection/>
    </xf>
    <xf numFmtId="0" fontId="17" fillId="0" borderId="33" xfId="33" applyFont="1" applyBorder="1" applyAlignment="1" applyProtection="1">
      <alignment horizontal="left" vertical="center" wrapText="1"/>
      <protection locked="0"/>
    </xf>
    <xf numFmtId="0" fontId="17" fillId="0" borderId="37" xfId="33" applyFont="1" applyBorder="1" applyAlignment="1" applyProtection="1">
      <alignment horizontal="left" vertical="center" wrapText="1"/>
      <protection locked="0"/>
    </xf>
    <xf numFmtId="0" fontId="17" fillId="0" borderId="38" xfId="33" applyFont="1" applyBorder="1" applyAlignment="1" applyProtection="1">
      <alignment horizontal="left" vertical="center" wrapText="1"/>
      <protection locked="0"/>
    </xf>
    <xf numFmtId="0" fontId="18" fillId="22" borderId="33" xfId="33" applyFont="1" applyFill="1" applyBorder="1" applyAlignment="1" applyProtection="1">
      <alignment horizontal="center" vertical="center"/>
      <protection/>
    </xf>
    <xf numFmtId="0" fontId="16" fillId="22" borderId="37" xfId="33" applyFont="1" applyFill="1" applyBorder="1" applyAlignment="1" applyProtection="1">
      <alignment horizontal="center" vertical="center"/>
      <protection/>
    </xf>
    <xf numFmtId="0" fontId="16" fillId="22" borderId="38" xfId="33" applyFont="1" applyFill="1" applyBorder="1" applyAlignment="1" applyProtection="1">
      <alignment horizontal="center" vertical="center"/>
      <protection/>
    </xf>
    <xf numFmtId="0" fontId="17" fillId="0" borderId="10" xfId="33" applyFont="1" applyFill="1" applyBorder="1" applyAlignment="1" applyProtection="1">
      <alignment horizontal="center" vertical="center" wrapText="1"/>
      <protection locked="0"/>
    </xf>
    <xf numFmtId="0" fontId="18" fillId="22" borderId="33" xfId="33" applyNumberFormat="1" applyFont="1" applyFill="1" applyBorder="1" applyAlignment="1" applyProtection="1">
      <alignment horizontal="center" vertical="center" wrapText="1"/>
      <protection/>
    </xf>
    <xf numFmtId="0" fontId="18" fillId="22" borderId="37" xfId="33" applyNumberFormat="1" applyFont="1" applyFill="1" applyBorder="1" applyAlignment="1" applyProtection="1">
      <alignment horizontal="center" vertical="center" wrapText="1"/>
      <protection/>
    </xf>
    <xf numFmtId="0" fontId="18" fillId="22" borderId="38" xfId="33" applyNumberFormat="1" applyFont="1" applyFill="1" applyBorder="1" applyAlignment="1" applyProtection="1">
      <alignment horizontal="center" vertical="center" wrapText="1"/>
      <protection/>
    </xf>
    <xf numFmtId="0" fontId="17" fillId="0" borderId="10" xfId="33" applyNumberFormat="1" applyFont="1" applyFill="1" applyBorder="1" applyAlignment="1" applyProtection="1">
      <alignment horizontal="center" vertical="center" wrapText="1"/>
      <protection/>
    </xf>
    <xf numFmtId="0" fontId="17" fillId="0" borderId="11" xfId="33" applyNumberFormat="1" applyFont="1" applyFill="1" applyBorder="1" applyAlignment="1" applyProtection="1">
      <alignment horizontal="center" vertical="center" wrapText="1"/>
      <protection/>
    </xf>
    <xf numFmtId="0" fontId="17" fillId="0" borderId="41" xfId="33" applyNumberFormat="1" applyFont="1" applyFill="1" applyBorder="1" applyAlignment="1" applyProtection="1">
      <alignment horizontal="center" vertical="center" wrapText="1"/>
      <protection/>
    </xf>
    <xf numFmtId="0" fontId="17" fillId="0" borderId="12" xfId="33" applyNumberFormat="1" applyFont="1" applyFill="1" applyBorder="1" applyAlignment="1" applyProtection="1">
      <alignment horizontal="center" vertical="center" wrapText="1"/>
      <protection/>
    </xf>
    <xf numFmtId="0" fontId="16" fillId="22" borderId="37" xfId="33" applyFont="1" applyFill="1" applyBorder="1" applyAlignment="1" applyProtection="1">
      <alignment horizontal="center" vertical="center" wrapText="1"/>
      <protection/>
    </xf>
    <xf numFmtId="0" fontId="16" fillId="22" borderId="38" xfId="33" applyFont="1" applyFill="1" applyBorder="1" applyAlignment="1" applyProtection="1">
      <alignment horizontal="center" vertical="center" wrapText="1"/>
      <protection/>
    </xf>
    <xf numFmtId="0" fontId="17" fillId="0" borderId="33" xfId="33" applyFont="1" applyFill="1" applyBorder="1" applyAlignment="1" applyProtection="1">
      <alignment horizontal="center" vertical="center" wrapText="1"/>
      <protection locked="0"/>
    </xf>
    <xf numFmtId="0" fontId="17" fillId="0" borderId="38" xfId="33" applyFont="1" applyFill="1" applyBorder="1" applyAlignment="1" applyProtection="1">
      <alignment horizontal="center" vertical="center" wrapText="1"/>
      <protection locked="0"/>
    </xf>
    <xf numFmtId="1" fontId="45" fillId="0" borderId="0" xfId="33" applyNumberFormat="1" applyFont="1" applyFill="1" applyAlignment="1" applyProtection="1">
      <alignment horizontal="left" vertical="center" wrapText="1"/>
      <protection locked="0"/>
    </xf>
    <xf numFmtId="1" fontId="17" fillId="0" borderId="33" xfId="33" applyNumberFormat="1" applyFont="1" applyFill="1" applyBorder="1" applyAlignment="1" applyProtection="1">
      <alignment horizontal="left" vertical="center" wrapText="1"/>
      <protection locked="0"/>
    </xf>
    <xf numFmtId="1" fontId="17" fillId="0" borderId="37" xfId="33" applyNumberFormat="1" applyFont="1" applyFill="1" applyBorder="1" applyAlignment="1" applyProtection="1">
      <alignment horizontal="left" vertical="center" wrapText="1"/>
      <protection locked="0"/>
    </xf>
    <xf numFmtId="1" fontId="17" fillId="0" borderId="38" xfId="33" applyNumberFormat="1" applyFont="1" applyFill="1" applyBorder="1" applyAlignment="1" applyProtection="1">
      <alignment horizontal="left" vertical="center" wrapText="1"/>
      <protection locked="0"/>
    </xf>
    <xf numFmtId="0" fontId="17" fillId="0" borderId="33" xfId="33" applyFont="1" applyFill="1" applyBorder="1" applyAlignment="1" applyProtection="1">
      <alignment horizontal="left" vertical="center" wrapText="1"/>
      <protection locked="0"/>
    </xf>
    <xf numFmtId="0" fontId="17" fillId="0" borderId="38" xfId="33" applyFont="1" applyFill="1" applyBorder="1" applyAlignment="1" applyProtection="1">
      <alignment horizontal="left" vertical="center" wrapText="1"/>
      <protection locked="0"/>
    </xf>
    <xf numFmtId="0" fontId="17" fillId="0" borderId="11" xfId="33" applyFont="1" applyFill="1" applyBorder="1" applyAlignment="1" applyProtection="1">
      <alignment horizontal="center" vertical="center" wrapText="1"/>
      <protection locked="0"/>
    </xf>
    <xf numFmtId="0" fontId="17" fillId="0" borderId="12" xfId="33" applyFont="1" applyFill="1" applyBorder="1" applyAlignment="1" applyProtection="1">
      <alignment horizontal="center" vertical="center" wrapText="1"/>
      <protection locked="0"/>
    </xf>
    <xf numFmtId="0" fontId="17" fillId="0" borderId="33" xfId="33" applyFont="1" applyFill="1" applyBorder="1" applyAlignment="1" applyProtection="1">
      <alignment horizontal="center" vertical="center" wrapText="1"/>
      <protection/>
    </xf>
    <xf numFmtId="0" fontId="17" fillId="0" borderId="38" xfId="33" applyFont="1" applyFill="1" applyBorder="1" applyAlignment="1">
      <alignment horizontal="center" vertical="center" wrapText="1"/>
      <protection/>
    </xf>
    <xf numFmtId="0" fontId="17" fillId="0" borderId="38" xfId="33" applyFont="1" applyFill="1" applyBorder="1" applyAlignment="1" applyProtection="1">
      <alignment horizontal="center" vertical="center" wrapText="1"/>
      <protection/>
    </xf>
    <xf numFmtId="1" fontId="17" fillId="0" borderId="10" xfId="33" applyNumberFormat="1" applyFont="1" applyBorder="1" applyAlignment="1" applyProtection="1">
      <alignment horizontal="left" vertical="center" wrapText="1"/>
      <protection locked="0"/>
    </xf>
    <xf numFmtId="0" fontId="19" fillId="0" borderId="10" xfId="33" applyFont="1" applyFill="1" applyBorder="1" applyAlignment="1">
      <alignment horizontal="left" wrapText="1"/>
      <protection/>
    </xf>
    <xf numFmtId="0" fontId="19" fillId="0" borderId="10" xfId="33" applyFont="1" applyFill="1" applyBorder="1" applyAlignment="1">
      <alignment horizontal="center" vertical="center" wrapText="1"/>
      <protection/>
    </xf>
    <xf numFmtId="0" fontId="17" fillId="0" borderId="10" xfId="33" applyFont="1" applyFill="1" applyBorder="1" applyAlignment="1">
      <alignment horizontal="left" wrapText="1"/>
      <protection/>
    </xf>
    <xf numFmtId="49" fontId="17" fillId="0" borderId="10" xfId="33" applyNumberFormat="1" applyFont="1" applyFill="1" applyBorder="1" applyAlignment="1">
      <alignment horizontal="center" vertical="top"/>
      <protection/>
    </xf>
    <xf numFmtId="49" fontId="8" fillId="0" borderId="11" xfId="33" applyNumberFormat="1" applyFont="1" applyFill="1" applyBorder="1" applyAlignment="1">
      <alignment horizontal="center" vertical="top"/>
      <protection/>
    </xf>
    <xf numFmtId="49" fontId="8" fillId="0" borderId="41" xfId="33" applyNumberFormat="1" applyFont="1" applyFill="1" applyBorder="1" applyAlignment="1">
      <alignment horizontal="center" vertical="top"/>
      <protection/>
    </xf>
    <xf numFmtId="49" fontId="8" fillId="0" borderId="12" xfId="33" applyNumberFormat="1" applyFont="1" applyFill="1" applyBorder="1" applyAlignment="1">
      <alignment horizontal="center" vertical="top"/>
      <protection/>
    </xf>
    <xf numFmtId="49" fontId="8" fillId="0" borderId="11" xfId="33" applyNumberFormat="1" applyFont="1" applyFill="1" applyBorder="1" applyAlignment="1">
      <alignment vertical="center" wrapText="1" shrinkToFit="1"/>
      <protection/>
    </xf>
    <xf numFmtId="49" fontId="8" fillId="0" borderId="12" xfId="33" applyNumberFormat="1" applyFont="1" applyFill="1" applyBorder="1" applyAlignment="1">
      <alignment vertical="center" wrapText="1" shrinkToFit="1"/>
      <protection/>
    </xf>
    <xf numFmtId="49" fontId="17" fillId="0" borderId="11" xfId="33" applyNumberFormat="1" applyFont="1" applyFill="1" applyBorder="1" applyAlignment="1">
      <alignment vertical="center" wrapText="1" shrinkToFit="1"/>
      <protection/>
    </xf>
    <xf numFmtId="49" fontId="17" fillId="0" borderId="12" xfId="33" applyNumberFormat="1" applyFont="1" applyFill="1" applyBorder="1" applyAlignment="1">
      <alignment vertical="center" wrapText="1" shrinkToFit="1"/>
      <protection/>
    </xf>
    <xf numFmtId="0" fontId="18" fillId="22" borderId="10" xfId="54" applyFont="1" applyFill="1" applyBorder="1" applyAlignment="1" applyProtection="1">
      <alignment horizontal="center" vertical="center" wrapText="1"/>
      <protection/>
    </xf>
    <xf numFmtId="1" fontId="17" fillId="0" borderId="33" xfId="33" applyNumberFormat="1" applyFont="1" applyFill="1" applyBorder="1" applyAlignment="1">
      <alignment horizontal="center" vertical="center" wrapText="1"/>
      <protection/>
    </xf>
    <xf numFmtId="1" fontId="17" fillId="0" borderId="37" xfId="33" applyNumberFormat="1" applyFont="1" applyFill="1" applyBorder="1" applyAlignment="1">
      <alignment horizontal="center" vertical="center" wrapText="1"/>
      <protection/>
    </xf>
    <xf numFmtId="1" fontId="17" fillId="0" borderId="38" xfId="33" applyNumberFormat="1" applyFont="1" applyFill="1" applyBorder="1" applyAlignment="1">
      <alignment horizontal="center" vertical="center" wrapText="1"/>
      <protection/>
    </xf>
    <xf numFmtId="49" fontId="17" fillId="0" borderId="10" xfId="33" applyNumberFormat="1" applyFont="1" applyFill="1" applyBorder="1" applyAlignment="1">
      <alignment horizontal="center" vertical="center" wrapText="1"/>
      <protection/>
    </xf>
    <xf numFmtId="0" fontId="17" fillId="0" borderId="0" xfId="33" applyFont="1" applyAlignment="1">
      <alignment horizontal="right"/>
      <protection/>
    </xf>
    <xf numFmtId="0" fontId="17" fillId="0" borderId="0" xfId="33" applyFont="1">
      <alignment/>
      <protection/>
    </xf>
    <xf numFmtId="0" fontId="18" fillId="22" borderId="33" xfId="33" applyFont="1" applyFill="1" applyBorder="1" applyAlignment="1">
      <alignment horizontal="center" vertical="center" wrapText="1"/>
      <protection/>
    </xf>
    <xf numFmtId="0" fontId="18" fillId="22" borderId="37" xfId="33" applyFont="1" applyFill="1" applyBorder="1" applyAlignment="1">
      <alignment horizontal="center" vertical="center" wrapText="1"/>
      <protection/>
    </xf>
    <xf numFmtId="0" fontId="18" fillId="22" borderId="38" xfId="33" applyFont="1" applyFill="1" applyBorder="1" applyAlignment="1">
      <alignment horizontal="center" vertical="center" wrapText="1"/>
      <protection/>
    </xf>
    <xf numFmtId="0" fontId="17" fillId="0" borderId="0" xfId="33" applyFont="1" applyAlignment="1">
      <alignment horizontal="left" vertical="center" wrapText="1"/>
      <protection/>
    </xf>
    <xf numFmtId="0" fontId="17" fillId="0" borderId="11" xfId="33" applyFont="1" applyFill="1" applyBorder="1" applyAlignment="1">
      <alignment horizontal="center" vertical="center" wrapText="1"/>
      <protection/>
    </xf>
    <xf numFmtId="0" fontId="17" fillId="0" borderId="12" xfId="33" applyFont="1" applyFill="1" applyBorder="1" applyAlignment="1">
      <alignment horizontal="center" vertical="center" wrapText="1"/>
      <protection/>
    </xf>
    <xf numFmtId="0" fontId="17" fillId="0" borderId="0" xfId="33" applyFont="1" applyAlignment="1">
      <alignment horizontal="justify" vertical="top" wrapText="1"/>
      <protection/>
    </xf>
    <xf numFmtId="0" fontId="18" fillId="22" borderId="11" xfId="33" applyFont="1" applyFill="1" applyBorder="1" applyAlignment="1">
      <alignment horizontal="center" vertical="center"/>
      <protection/>
    </xf>
    <xf numFmtId="0" fontId="17" fillId="0" borderId="10" xfId="33" applyFont="1" applyFill="1" applyBorder="1" applyAlignment="1">
      <alignment horizontal="center" vertical="center"/>
      <protection/>
    </xf>
    <xf numFmtId="0" fontId="18" fillId="22" borderId="10" xfId="33" applyFont="1" applyFill="1" applyBorder="1" applyAlignment="1">
      <alignment horizontal="center" vertical="center" wrapText="1"/>
      <protection/>
    </xf>
    <xf numFmtId="0" fontId="17" fillId="0" borderId="33" xfId="33" applyFont="1" applyFill="1" applyBorder="1" applyAlignment="1">
      <alignment horizontal="center" vertical="center" wrapText="1"/>
      <protection/>
    </xf>
    <xf numFmtId="0" fontId="17" fillId="0" borderId="37" xfId="33" applyFont="1" applyFill="1" applyBorder="1" applyAlignment="1">
      <alignment horizontal="center" vertical="center" wrapText="1"/>
      <protection/>
    </xf>
    <xf numFmtId="0" fontId="17" fillId="0" borderId="0" xfId="33" applyFont="1" applyFill="1" applyAlignment="1" applyProtection="1">
      <alignment horizontal="left"/>
      <protection/>
    </xf>
    <xf numFmtId="0" fontId="18" fillId="22" borderId="39" xfId="33" applyNumberFormat="1" applyFont="1" applyFill="1" applyBorder="1" applyAlignment="1" applyProtection="1">
      <alignment horizontal="center" vertical="center" wrapText="1"/>
      <protection/>
    </xf>
    <xf numFmtId="0" fontId="18" fillId="22" borderId="13" xfId="33" applyNumberFormat="1" applyFont="1" applyFill="1" applyBorder="1" applyAlignment="1" applyProtection="1">
      <alignment horizontal="center" vertical="center" wrapText="1"/>
      <protection/>
    </xf>
    <xf numFmtId="0" fontId="18" fillId="22" borderId="40" xfId="33" applyNumberFormat="1" applyFont="1" applyFill="1" applyBorder="1" applyAlignment="1" applyProtection="1">
      <alignment horizontal="center" vertical="center" wrapText="1"/>
      <protection/>
    </xf>
    <xf numFmtId="0" fontId="18" fillId="22" borderId="34" xfId="33" applyFont="1" applyFill="1" applyBorder="1" applyAlignment="1" applyProtection="1">
      <alignment horizontal="center" vertical="center"/>
      <protection/>
    </xf>
    <xf numFmtId="0" fontId="18" fillId="22" borderId="36" xfId="33" applyFont="1" applyFill="1" applyBorder="1" applyAlignment="1" applyProtection="1">
      <alignment horizontal="center" vertical="center"/>
      <protection/>
    </xf>
    <xf numFmtId="0" fontId="18" fillId="22" borderId="35" xfId="33" applyFont="1" applyFill="1" applyBorder="1" applyAlignment="1" applyProtection="1">
      <alignment horizontal="center" vertical="center"/>
      <protection/>
    </xf>
    <xf numFmtId="0" fontId="17" fillId="0" borderId="37" xfId="33" applyFont="1" applyFill="1" applyBorder="1" applyAlignment="1" applyProtection="1">
      <alignment horizontal="center" vertical="center" wrapText="1"/>
      <protection/>
    </xf>
    <xf numFmtId="0" fontId="17" fillId="0" borderId="33" xfId="33" applyNumberFormat="1" applyFont="1" applyFill="1" applyBorder="1" applyAlignment="1" applyProtection="1">
      <alignment horizontal="center" vertical="center" wrapText="1"/>
      <protection/>
    </xf>
    <xf numFmtId="0" fontId="17" fillId="0" borderId="38" xfId="33" applyNumberFormat="1" applyFont="1" applyFill="1" applyBorder="1" applyAlignment="1" applyProtection="1">
      <alignment horizontal="center" vertical="center" wrapText="1"/>
      <protection/>
    </xf>
    <xf numFmtId="0" fontId="17" fillId="0" borderId="10" xfId="33" applyFont="1" applyFill="1" applyBorder="1" applyAlignment="1" applyProtection="1">
      <alignment horizontal="center" vertical="center"/>
      <protection/>
    </xf>
    <xf numFmtId="0" fontId="17" fillId="0" borderId="10" xfId="33" applyFont="1" applyFill="1" applyBorder="1" applyAlignment="1" applyProtection="1">
      <alignment horizontal="center" vertical="center"/>
      <protection locked="0"/>
    </xf>
    <xf numFmtId="49" fontId="17" fillId="0" borderId="10" xfId="33" applyNumberFormat="1" applyFont="1" applyFill="1" applyBorder="1" applyAlignment="1" applyProtection="1">
      <alignment horizontal="center" vertical="center" wrapText="1"/>
      <protection/>
    </xf>
    <xf numFmtId="49" fontId="17" fillId="0" borderId="39" xfId="33" applyNumberFormat="1" applyFont="1" applyFill="1" applyBorder="1" applyAlignment="1" applyProtection="1">
      <alignment horizontal="center" vertical="center" wrapText="1"/>
      <protection/>
    </xf>
    <xf numFmtId="49" fontId="17" fillId="0" borderId="40" xfId="33" applyNumberFormat="1" applyFont="1" applyFill="1" applyBorder="1" applyAlignment="1" applyProtection="1">
      <alignment horizontal="center" vertical="center" wrapText="1"/>
      <protection/>
    </xf>
    <xf numFmtId="49" fontId="17" fillId="0" borderId="33" xfId="33" applyNumberFormat="1" applyFont="1" applyFill="1" applyBorder="1" applyAlignment="1" applyProtection="1">
      <alignment horizontal="center" vertical="center" wrapText="1"/>
      <protection/>
    </xf>
    <xf numFmtId="49" fontId="17" fillId="0" borderId="37" xfId="33" applyNumberFormat="1" applyFont="1" applyFill="1" applyBorder="1" applyAlignment="1" applyProtection="1">
      <alignment horizontal="center" vertical="center" wrapText="1"/>
      <protection/>
    </xf>
    <xf numFmtId="49" fontId="17" fillId="0" borderId="38" xfId="33" applyNumberFormat="1" applyFont="1" applyFill="1" applyBorder="1" applyAlignment="1" applyProtection="1">
      <alignment horizontal="center" vertical="center" wrapText="1"/>
      <protection/>
    </xf>
    <xf numFmtId="49" fontId="17" fillId="0" borderId="11" xfId="33" applyNumberFormat="1" applyFont="1" applyFill="1" applyBorder="1" applyAlignment="1" applyProtection="1">
      <alignment horizontal="center" vertical="center" wrapText="1"/>
      <protection/>
    </xf>
    <xf numFmtId="49" fontId="17" fillId="0" borderId="41" xfId="33" applyNumberFormat="1" applyFont="1" applyFill="1" applyBorder="1" applyAlignment="1" applyProtection="1">
      <alignment horizontal="center" vertical="center" wrapText="1"/>
      <protection/>
    </xf>
    <xf numFmtId="49" fontId="17" fillId="0" borderId="12" xfId="33" applyNumberFormat="1" applyFont="1" applyFill="1" applyBorder="1" applyAlignment="1" applyProtection="1">
      <alignment horizontal="center" vertical="center" wrapText="1"/>
      <protection/>
    </xf>
    <xf numFmtId="0" fontId="17" fillId="0" borderId="39" xfId="33" applyFont="1" applyFill="1" applyBorder="1" applyAlignment="1" applyProtection="1">
      <alignment horizontal="center" vertical="center" wrapText="1"/>
      <protection/>
    </xf>
    <xf numFmtId="0" fontId="17" fillId="0" borderId="40" xfId="33" applyFont="1" applyFill="1" applyBorder="1" applyAlignment="1" applyProtection="1">
      <alignment horizontal="center" vertical="center" wrapText="1"/>
      <protection/>
    </xf>
    <xf numFmtId="0" fontId="17" fillId="0" borderId="48" xfId="33" applyFont="1" applyFill="1" applyBorder="1" applyAlignment="1" applyProtection="1">
      <alignment horizontal="center" vertical="center" wrapText="1"/>
      <protection/>
    </xf>
    <xf numFmtId="0" fontId="17" fillId="0" borderId="49" xfId="33" applyFont="1" applyFill="1" applyBorder="1" applyAlignment="1" applyProtection="1">
      <alignment horizontal="center" vertical="center" wrapText="1"/>
      <protection/>
    </xf>
    <xf numFmtId="0" fontId="17" fillId="0" borderId="34" xfId="33" applyFont="1" applyFill="1" applyBorder="1" applyAlignment="1" applyProtection="1">
      <alignment horizontal="center" vertical="center" wrapText="1"/>
      <protection/>
    </xf>
    <xf numFmtId="0" fontId="17" fillId="0" borderId="35" xfId="33" applyFont="1" applyFill="1" applyBorder="1" applyAlignment="1" applyProtection="1">
      <alignment horizontal="center" vertical="center" wrapText="1"/>
      <protection/>
    </xf>
    <xf numFmtId="0" fontId="17" fillId="0" borderId="39" xfId="33" applyFont="1" applyFill="1" applyBorder="1" applyAlignment="1" applyProtection="1">
      <alignment horizontal="center" vertical="center" wrapText="1"/>
      <protection locked="0"/>
    </xf>
    <xf numFmtId="0" fontId="17" fillId="0" borderId="40" xfId="33" applyFont="1" applyFill="1" applyBorder="1" applyAlignment="1" applyProtection="1">
      <alignment horizontal="center" vertical="center" wrapText="1"/>
      <protection locked="0"/>
    </xf>
    <xf numFmtId="0" fontId="17" fillId="0" borderId="34" xfId="33" applyFont="1" applyFill="1" applyBorder="1" applyAlignment="1" applyProtection="1">
      <alignment horizontal="center" vertical="center" wrapText="1"/>
      <protection locked="0"/>
    </xf>
    <xf numFmtId="0" fontId="17" fillId="0" borderId="35" xfId="33" applyFont="1" applyFill="1" applyBorder="1" applyAlignment="1" applyProtection="1">
      <alignment horizontal="center" vertical="center" wrapText="1"/>
      <protection locked="0"/>
    </xf>
    <xf numFmtId="1" fontId="17" fillId="0" borderId="10" xfId="33" applyNumberFormat="1" applyFont="1" applyFill="1" applyBorder="1" applyAlignment="1" applyProtection="1">
      <alignment horizontal="center" vertical="center" wrapText="1"/>
      <protection locked="0"/>
    </xf>
    <xf numFmtId="0" fontId="17" fillId="0" borderId="0" xfId="33" applyFont="1" applyFill="1" applyProtection="1">
      <alignment/>
      <protection/>
    </xf>
    <xf numFmtId="49" fontId="19" fillId="0" borderId="10" xfId="33" applyNumberFormat="1" applyFont="1" applyFill="1" applyBorder="1" applyAlignment="1" applyProtection="1">
      <alignment horizontal="center" vertical="center" wrapText="1"/>
      <protection/>
    </xf>
    <xf numFmtId="0" fontId="0" fillId="0" borderId="10" xfId="33" applyFont="1" applyBorder="1" applyAlignment="1" applyProtection="1">
      <alignment horizontal="center" vertical="center" wrapText="1"/>
      <protection/>
    </xf>
    <xf numFmtId="0" fontId="0" fillId="0" borderId="39" xfId="33" applyFont="1" applyBorder="1" applyAlignment="1" applyProtection="1">
      <alignment horizontal="center" vertical="center" wrapText="1"/>
      <protection/>
    </xf>
    <xf numFmtId="0" fontId="0" fillId="0" borderId="40" xfId="33" applyFont="1" applyBorder="1" applyAlignment="1" applyProtection="1">
      <alignment horizontal="center" vertical="center" wrapText="1"/>
      <protection/>
    </xf>
    <xf numFmtId="0" fontId="0" fillId="0" borderId="48" xfId="33" applyFont="1" applyBorder="1" applyAlignment="1" applyProtection="1">
      <alignment horizontal="center" vertical="center" wrapText="1"/>
      <protection/>
    </xf>
    <xf numFmtId="0" fontId="0" fillId="0" borderId="49" xfId="33" applyFont="1" applyBorder="1" applyAlignment="1" applyProtection="1">
      <alignment horizontal="center" vertical="center" wrapText="1"/>
      <protection/>
    </xf>
    <xf numFmtId="0" fontId="0" fillId="0" borderId="34" xfId="33" applyFont="1" applyBorder="1" applyAlignment="1" applyProtection="1">
      <alignment horizontal="center" vertical="center" wrapText="1"/>
      <protection/>
    </xf>
    <xf numFmtId="0" fontId="0" fillId="0" borderId="35" xfId="33" applyFont="1" applyBorder="1" applyAlignment="1" applyProtection="1">
      <alignment horizontal="center" vertical="center" wrapText="1"/>
      <protection/>
    </xf>
    <xf numFmtId="0" fontId="0" fillId="0" borderId="39" xfId="33" applyFont="1" applyBorder="1" applyAlignment="1" applyProtection="1">
      <alignment horizontal="center" vertical="center" wrapText="1"/>
      <protection locked="0"/>
    </xf>
    <xf numFmtId="0" fontId="0" fillId="0" borderId="40" xfId="33" applyFont="1" applyBorder="1" applyAlignment="1" applyProtection="1">
      <alignment horizontal="center" vertical="center" wrapText="1"/>
      <protection locked="0"/>
    </xf>
    <xf numFmtId="0" fontId="0" fillId="0" borderId="34" xfId="33" applyFont="1" applyBorder="1" applyAlignment="1" applyProtection="1">
      <alignment horizontal="center" vertical="center" wrapText="1"/>
      <protection locked="0"/>
    </xf>
    <xf numFmtId="0" fontId="0" fillId="0" borderId="35" xfId="33" applyFont="1" applyBorder="1" applyAlignment="1" applyProtection="1">
      <alignment horizontal="center" vertical="center" wrapText="1"/>
      <protection locked="0"/>
    </xf>
    <xf numFmtId="0" fontId="0" fillId="0" borderId="33" xfId="33" applyFont="1" applyBorder="1" applyAlignment="1" applyProtection="1">
      <alignment horizontal="center" vertical="center" wrapText="1"/>
      <protection locked="0"/>
    </xf>
    <xf numFmtId="0" fontId="0" fillId="0" borderId="37" xfId="33" applyFont="1" applyBorder="1" applyAlignment="1" applyProtection="1">
      <alignment horizontal="center" vertical="center" wrapText="1"/>
      <protection locked="0"/>
    </xf>
    <xf numFmtId="0" fontId="0" fillId="0" borderId="38" xfId="33" applyFont="1" applyBorder="1" applyAlignment="1" applyProtection="1">
      <alignment horizontal="center" vertical="center" wrapText="1"/>
      <protection locked="0"/>
    </xf>
    <xf numFmtId="0" fontId="17" fillId="0" borderId="10" xfId="33" applyFont="1" applyFill="1" applyBorder="1" applyAlignment="1" applyProtection="1">
      <alignment horizontal="left" vertical="center" wrapText="1" indent="6"/>
      <protection/>
    </xf>
    <xf numFmtId="2" fontId="17" fillId="0" borderId="10" xfId="33" applyNumberFormat="1" applyFont="1" applyFill="1" applyBorder="1" applyAlignment="1" applyProtection="1">
      <alignment horizontal="center" vertical="center" wrapText="1"/>
      <protection locked="0"/>
    </xf>
    <xf numFmtId="0" fontId="17" fillId="0" borderId="10" xfId="33" applyFont="1" applyFill="1" applyBorder="1" applyAlignment="1">
      <alignment horizontal="center"/>
      <protection/>
    </xf>
    <xf numFmtId="0" fontId="18" fillId="22" borderId="33" xfId="33" applyFont="1" applyFill="1" applyBorder="1" applyAlignment="1">
      <alignment horizontal="center" vertical="center"/>
      <protection/>
    </xf>
    <xf numFmtId="0" fontId="18" fillId="22" borderId="37" xfId="33" applyFont="1" applyFill="1" applyBorder="1" applyAlignment="1">
      <alignment horizontal="center" vertical="center"/>
      <protection/>
    </xf>
    <xf numFmtId="0" fontId="18" fillId="22" borderId="38" xfId="33" applyFont="1" applyFill="1" applyBorder="1" applyAlignment="1">
      <alignment horizontal="center" vertical="center"/>
      <protection/>
    </xf>
    <xf numFmtId="0" fontId="8" fillId="0" borderId="0" xfId="33" applyFont="1" applyFill="1" applyAlignment="1">
      <alignment horizontal="left" wrapText="1"/>
      <protection/>
    </xf>
    <xf numFmtId="0" fontId="12" fillId="0" borderId="36" xfId="33" applyFont="1" applyBorder="1" applyAlignment="1">
      <alignment horizontal="center"/>
      <protection/>
    </xf>
    <xf numFmtId="0" fontId="19" fillId="0" borderId="33" xfId="33" applyFont="1" applyFill="1" applyBorder="1" applyAlignment="1">
      <alignment horizontal="left" vertical="center"/>
      <protection/>
    </xf>
    <xf numFmtId="0" fontId="19" fillId="0" borderId="37" xfId="33" applyFont="1" applyFill="1" applyBorder="1" applyAlignment="1">
      <alignment horizontal="left" vertical="center"/>
      <protection/>
    </xf>
    <xf numFmtId="0" fontId="19" fillId="0" borderId="38" xfId="33" applyFont="1" applyFill="1" applyBorder="1" applyAlignment="1">
      <alignment horizontal="left" vertical="center"/>
      <protection/>
    </xf>
    <xf numFmtId="0" fontId="19" fillId="0" borderId="33" xfId="33" applyFont="1" applyFill="1" applyBorder="1" applyAlignment="1">
      <alignment vertical="center"/>
      <protection/>
    </xf>
    <xf numFmtId="0" fontId="19" fillId="0" borderId="37" xfId="33" applyFont="1" applyFill="1" applyBorder="1" applyAlignment="1">
      <alignment vertical="center"/>
      <protection/>
    </xf>
    <xf numFmtId="0" fontId="19" fillId="0" borderId="38" xfId="33" applyFont="1" applyFill="1" applyBorder="1" applyAlignment="1">
      <alignment vertical="center"/>
      <protection/>
    </xf>
    <xf numFmtId="0" fontId="19" fillId="0" borderId="10" xfId="33" applyFont="1" applyFill="1" applyBorder="1" applyAlignment="1">
      <alignment vertical="center"/>
      <protection/>
    </xf>
    <xf numFmtId="0" fontId="19" fillId="0" borderId="33" xfId="33" applyFont="1" applyFill="1" applyBorder="1" applyAlignment="1">
      <alignment horizontal="left"/>
      <protection/>
    </xf>
    <xf numFmtId="0" fontId="19" fillId="0" borderId="37" xfId="33" applyFont="1" applyFill="1" applyBorder="1" applyAlignment="1">
      <alignment horizontal="left"/>
      <protection/>
    </xf>
    <xf numFmtId="0" fontId="19" fillId="0" borderId="38" xfId="33" applyFont="1" applyFill="1" applyBorder="1" applyAlignment="1">
      <alignment horizontal="left"/>
      <protection/>
    </xf>
    <xf numFmtId="0" fontId="17" fillId="0" borderId="41" xfId="33" applyFont="1" applyFill="1" applyBorder="1" applyAlignment="1">
      <alignment horizontal="center" vertical="center" wrapText="1"/>
      <protection/>
    </xf>
    <xf numFmtId="0" fontId="11" fillId="0" borderId="0" xfId="56" applyFont="1" applyAlignment="1" applyProtection="1">
      <alignment horizontal="left"/>
      <protection hidden="1"/>
    </xf>
    <xf numFmtId="0" fontId="17" fillId="0" borderId="0" xfId="33" applyFont="1" applyFill="1">
      <alignment/>
      <protection/>
    </xf>
  </cellXfs>
  <cellStyles count="55">
    <cellStyle name="Normal" xfId="0"/>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Iau?iue"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dodatok_ 1" xfId="54"/>
    <cellStyle name="Обычный_Invest boyko" xfId="55"/>
    <cellStyle name="Обычный_nkre1" xfId="56"/>
    <cellStyle name="Обычный_новий шаблон ф.13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5">
    <dxf/>
    <dxf>
      <font>
        <color indexed="10"/>
      </font>
    </dxf>
    <dxf>
      <font>
        <b/>
        <i/>
        <color indexed="10"/>
      </font>
    </dxf>
    <dxf>
      <font>
        <b/>
        <i/>
        <color indexed="12"/>
      </font>
    </dxf>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H7"/>
  <sheetViews>
    <sheetView zoomScalePageLayoutView="0" workbookViewId="0" topLeftCell="A1">
      <selection activeCell="L6" sqref="L5:L6"/>
    </sheetView>
  </sheetViews>
  <sheetFormatPr defaultColWidth="9.00390625" defaultRowHeight="12.75"/>
  <cols>
    <col min="1" max="1" width="29.625" style="1" customWidth="1"/>
    <col min="2" max="2" width="3.625" style="1" customWidth="1"/>
    <col min="3" max="3" width="19.375" style="1" customWidth="1"/>
    <col min="4" max="4" width="4.125" style="1" customWidth="1"/>
    <col min="5" max="5" width="16.625" style="1" customWidth="1"/>
    <col min="6" max="6" width="5.125" style="1" customWidth="1"/>
    <col min="7" max="16384" width="9.125" style="1" customWidth="1"/>
  </cols>
  <sheetData>
    <row r="1" spans="1:7" s="41" customFormat="1" ht="15.75" customHeight="1">
      <c r="A1" s="260"/>
      <c r="B1" s="260"/>
      <c r="C1" s="42"/>
      <c r="D1" s="42"/>
      <c r="E1" s="42"/>
      <c r="F1" s="260"/>
      <c r="G1" s="260"/>
    </row>
    <row r="2" spans="1:7" s="41" customFormat="1" ht="15.75" customHeight="1" thickBot="1">
      <c r="A2" s="260"/>
      <c r="B2" s="260"/>
      <c r="C2" s="16"/>
      <c r="D2" s="16"/>
      <c r="E2" s="260"/>
      <c r="F2" s="260"/>
      <c r="G2" s="260"/>
    </row>
    <row r="3" spans="1:7" ht="30.75" customHeight="1" thickBot="1">
      <c r="A3" s="456" t="s">
        <v>502</v>
      </c>
      <c r="B3" s="457"/>
      <c r="C3" s="457"/>
      <c r="D3" s="457"/>
      <c r="E3" s="457"/>
      <c r="F3" s="458"/>
      <c r="G3" s="260"/>
    </row>
    <row r="4" spans="1:7" ht="22.5" customHeight="1" thickBot="1">
      <c r="A4" s="296" t="s">
        <v>561</v>
      </c>
      <c r="B4" s="451" t="s">
        <v>647</v>
      </c>
      <c r="C4" s="452"/>
      <c r="D4" s="452"/>
      <c r="E4" s="452"/>
      <c r="F4" s="453"/>
      <c r="G4" s="260"/>
    </row>
    <row r="5" spans="1:7" ht="22.5" customHeight="1" thickBot="1">
      <c r="A5" s="296" t="s">
        <v>562</v>
      </c>
      <c r="B5" s="295" t="s">
        <v>503</v>
      </c>
      <c r="C5" s="292">
        <v>41640</v>
      </c>
      <c r="D5" s="295" t="s">
        <v>564</v>
      </c>
      <c r="E5" s="454">
        <v>42004</v>
      </c>
      <c r="F5" s="455"/>
      <c r="G5" s="260"/>
    </row>
    <row r="6" spans="1:7" ht="24" customHeight="1" thickBot="1">
      <c r="A6" s="296" t="s">
        <v>563</v>
      </c>
      <c r="B6" s="288" t="s">
        <v>503</v>
      </c>
      <c r="C6" s="293">
        <v>2014</v>
      </c>
      <c r="D6" s="288" t="s">
        <v>564</v>
      </c>
      <c r="E6" s="294">
        <v>2018</v>
      </c>
      <c r="F6" s="291" t="s">
        <v>648</v>
      </c>
      <c r="G6" s="260"/>
    </row>
    <row r="7" ht="12.75">
      <c r="H7" s="6"/>
    </row>
  </sheetData>
  <sheetProtection/>
  <mergeCells count="3">
    <mergeCell ref="B4:F4"/>
    <mergeCell ref="E5:F5"/>
    <mergeCell ref="A3:F3"/>
  </mergeCells>
  <printOptions/>
  <pageMargins left="1.05" right="0.4" top="0.72" bottom="1" header="0.5" footer="0.5"/>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sheetPr codeName="Лист10"/>
  <dimension ref="A1:H32"/>
  <sheetViews>
    <sheetView zoomScalePageLayoutView="0" workbookViewId="0" topLeftCell="A1">
      <pane ySplit="5" topLeftCell="BM6" activePane="bottomLeft" state="frozen"/>
      <selection pane="topLeft" activeCell="I37" sqref="I37"/>
      <selection pane="bottomLeft" activeCell="K13" sqref="K13"/>
    </sheetView>
  </sheetViews>
  <sheetFormatPr defaultColWidth="9.00390625" defaultRowHeight="12.75"/>
  <cols>
    <col min="1" max="1" width="18.75390625" style="10" customWidth="1"/>
    <col min="2" max="2" width="21.375" style="10" customWidth="1"/>
    <col min="3" max="3" width="20.625" style="10" customWidth="1"/>
    <col min="4" max="4" width="10.625" style="10" customWidth="1"/>
    <col min="5" max="5" width="14.125" style="10" customWidth="1"/>
    <col min="6" max="6" width="13.875" style="10" customWidth="1"/>
    <col min="7" max="7" width="13.625" style="10" customWidth="1"/>
    <col min="8" max="8" width="15.75390625" style="10" customWidth="1"/>
    <col min="9" max="16384" width="9.125" style="4" customWidth="1"/>
  </cols>
  <sheetData>
    <row r="1" spans="1:8" ht="31.5" customHeight="1">
      <c r="A1" s="516" t="s">
        <v>586</v>
      </c>
      <c r="B1" s="517"/>
      <c r="C1" s="517"/>
      <c r="D1" s="517"/>
      <c r="E1" s="517"/>
      <c r="F1" s="517"/>
      <c r="G1" s="517"/>
      <c r="H1" s="518"/>
    </row>
    <row r="2" spans="1:8" ht="18" customHeight="1">
      <c r="A2" s="519" t="s">
        <v>233</v>
      </c>
      <c r="B2" s="519" t="s">
        <v>546</v>
      </c>
      <c r="C2" s="520" t="s">
        <v>545</v>
      </c>
      <c r="D2" s="519" t="s">
        <v>234</v>
      </c>
      <c r="E2" s="519"/>
      <c r="F2" s="519"/>
      <c r="G2" s="519"/>
      <c r="H2" s="519"/>
    </row>
    <row r="3" spans="1:8" ht="17.25" customHeight="1">
      <c r="A3" s="519"/>
      <c r="B3" s="519"/>
      <c r="C3" s="521"/>
      <c r="D3" s="519" t="s">
        <v>230</v>
      </c>
      <c r="E3" s="519" t="s">
        <v>18</v>
      </c>
      <c r="F3" s="519"/>
      <c r="G3" s="519" t="s">
        <v>19</v>
      </c>
      <c r="H3" s="519"/>
    </row>
    <row r="4" spans="1:8" ht="34.5" customHeight="1">
      <c r="A4" s="519"/>
      <c r="B4" s="519"/>
      <c r="C4" s="522"/>
      <c r="D4" s="519"/>
      <c r="E4" s="114" t="s">
        <v>20</v>
      </c>
      <c r="F4" s="114" t="s">
        <v>21</v>
      </c>
      <c r="G4" s="114" t="s">
        <v>235</v>
      </c>
      <c r="H4" s="114" t="s">
        <v>236</v>
      </c>
    </row>
    <row r="5" spans="1:8" ht="15" customHeight="1">
      <c r="A5" s="182">
        <v>1</v>
      </c>
      <c r="B5" s="182">
        <v>2</v>
      </c>
      <c r="C5" s="182">
        <v>3</v>
      </c>
      <c r="D5" s="182">
        <v>4</v>
      </c>
      <c r="E5" s="182">
        <v>5</v>
      </c>
      <c r="F5" s="182">
        <v>6</v>
      </c>
      <c r="G5" s="182">
        <v>7</v>
      </c>
      <c r="H5" s="182">
        <v>8</v>
      </c>
    </row>
    <row r="6" spans="1:8" ht="15" customHeight="1">
      <c r="A6" s="81">
        <v>9430</v>
      </c>
      <c r="B6" s="81">
        <v>25</v>
      </c>
      <c r="C6" s="81">
        <v>9405</v>
      </c>
      <c r="D6" s="81">
        <v>0</v>
      </c>
      <c r="E6" s="81">
        <v>5379</v>
      </c>
      <c r="F6" s="81">
        <v>133</v>
      </c>
      <c r="G6" s="81">
        <v>0</v>
      </c>
      <c r="H6" s="81">
        <v>3918</v>
      </c>
    </row>
    <row r="7" spans="1:8" ht="12.75">
      <c r="A7" s="183"/>
      <c r="B7" s="183"/>
      <c r="C7" s="183"/>
      <c r="D7" s="183"/>
      <c r="E7" s="183"/>
      <c r="F7" s="183"/>
      <c r="G7" s="183"/>
      <c r="H7" s="183"/>
    </row>
    <row r="8" spans="1:8" ht="12.75">
      <c r="A8" s="9"/>
      <c r="B8" s="9"/>
      <c r="C8" s="9"/>
      <c r="D8" s="9"/>
      <c r="E8" s="9"/>
      <c r="F8" s="9"/>
      <c r="G8" s="9"/>
      <c r="H8" s="9"/>
    </row>
    <row r="9" spans="1:8" ht="12.75">
      <c r="A9" s="9"/>
      <c r="B9" s="9"/>
      <c r="C9" s="9"/>
      <c r="D9" s="9"/>
      <c r="E9" s="9"/>
      <c r="F9" s="9"/>
      <c r="G9" s="9"/>
      <c r="H9" s="9"/>
    </row>
    <row r="10" spans="1:8" ht="12.75">
      <c r="A10" s="9"/>
      <c r="B10" s="9"/>
      <c r="C10" s="9"/>
      <c r="D10" s="9"/>
      <c r="E10" s="9"/>
      <c r="F10" s="9"/>
      <c r="G10" s="9"/>
      <c r="H10" s="9"/>
    </row>
    <row r="11" spans="1:8" ht="12.75">
      <c r="A11" s="9"/>
      <c r="B11" s="9"/>
      <c r="C11" s="9"/>
      <c r="D11" s="9"/>
      <c r="E11" s="9"/>
      <c r="F11" s="9"/>
      <c r="G11" s="9"/>
      <c r="H11" s="9"/>
    </row>
    <row r="12" spans="1:8" ht="12.75">
      <c r="A12" s="9"/>
      <c r="B12" s="9"/>
      <c r="C12" s="9"/>
      <c r="D12" s="9"/>
      <c r="E12" s="9"/>
      <c r="F12" s="9"/>
      <c r="G12" s="9"/>
      <c r="H12" s="9"/>
    </row>
    <row r="13" spans="1:8" ht="12.75">
      <c r="A13" s="9"/>
      <c r="B13" s="9"/>
      <c r="C13" s="9"/>
      <c r="D13" s="9"/>
      <c r="E13" s="9"/>
      <c r="F13" s="9"/>
      <c r="G13" s="9"/>
      <c r="H13" s="9"/>
    </row>
    <row r="14" spans="1:8" ht="12.75">
      <c r="A14" s="9"/>
      <c r="B14" s="9"/>
      <c r="C14" s="9"/>
      <c r="D14" s="9"/>
      <c r="E14" s="9"/>
      <c r="F14" s="9"/>
      <c r="G14" s="9"/>
      <c r="H14" s="9"/>
    </row>
    <row r="15" spans="1:8" ht="12.75">
      <c r="A15" s="9"/>
      <c r="B15" s="9"/>
      <c r="C15" s="9"/>
      <c r="D15" s="9"/>
      <c r="E15" s="9"/>
      <c r="F15" s="9"/>
      <c r="G15" s="9"/>
      <c r="H15" s="9"/>
    </row>
    <row r="16" spans="1:8" ht="12.75">
      <c r="A16" s="9"/>
      <c r="B16" s="9"/>
      <c r="C16" s="9"/>
      <c r="D16" s="9"/>
      <c r="E16" s="9"/>
      <c r="F16" s="9"/>
      <c r="G16" s="9"/>
      <c r="H16" s="9"/>
    </row>
    <row r="17" spans="1:8" ht="12.75">
      <c r="A17" s="9"/>
      <c r="B17" s="9"/>
      <c r="C17" s="9"/>
      <c r="D17" s="9"/>
      <c r="E17" s="9"/>
      <c r="F17" s="9"/>
      <c r="G17" s="9"/>
      <c r="H17" s="9"/>
    </row>
    <row r="18" spans="1:8" ht="12.75">
      <c r="A18" s="9"/>
      <c r="B18" s="9"/>
      <c r="C18" s="9"/>
      <c r="D18" s="9"/>
      <c r="E18" s="9"/>
      <c r="F18" s="9"/>
      <c r="G18" s="9"/>
      <c r="H18" s="9"/>
    </row>
    <row r="32" ht="12.75">
      <c r="H32" s="10">
        <v>14</v>
      </c>
    </row>
  </sheetData>
  <sheetProtection/>
  <mergeCells count="8">
    <mergeCell ref="A1:H1"/>
    <mergeCell ref="D2:H2"/>
    <mergeCell ref="E3:F3"/>
    <mergeCell ref="G3:H3"/>
    <mergeCell ref="D3:D4"/>
    <mergeCell ref="B2:B4"/>
    <mergeCell ref="A2:A4"/>
    <mergeCell ref="C2:C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Лист11"/>
  <dimension ref="A1:I32"/>
  <sheetViews>
    <sheetView zoomScalePageLayoutView="0" workbookViewId="0" topLeftCell="A1">
      <selection activeCell="B7" sqref="B7"/>
    </sheetView>
  </sheetViews>
  <sheetFormatPr defaultColWidth="9.00390625" defaultRowHeight="12.75"/>
  <cols>
    <col min="1" max="1" width="4.625" style="1" customWidth="1"/>
    <col min="2" max="2" width="19.25390625" style="1" customWidth="1"/>
    <col min="3" max="3" width="15.25390625" style="1" customWidth="1"/>
    <col min="4" max="4" width="20.75390625" style="1" customWidth="1"/>
    <col min="5" max="5" width="16.125" style="1" customWidth="1"/>
    <col min="6" max="6" width="21.625" style="1" customWidth="1"/>
    <col min="7" max="7" width="8.875" style="1" customWidth="1"/>
    <col min="8" max="9" width="9.125" style="1" hidden="1" customWidth="1"/>
    <col min="10" max="16384" width="9.125" style="1" customWidth="1"/>
  </cols>
  <sheetData>
    <row r="1" spans="1:7" ht="24" customHeight="1">
      <c r="A1" s="468" t="s">
        <v>587</v>
      </c>
      <c r="B1" s="523"/>
      <c r="C1" s="523"/>
      <c r="D1" s="523"/>
      <c r="E1" s="523"/>
      <c r="F1" s="524"/>
      <c r="G1" s="6"/>
    </row>
    <row r="2" spans="1:7" ht="30.75" customHeight="1">
      <c r="A2" s="471" t="s">
        <v>175</v>
      </c>
      <c r="B2" s="471" t="s">
        <v>14</v>
      </c>
      <c r="C2" s="525" t="s">
        <v>646</v>
      </c>
      <c r="D2" s="526"/>
      <c r="E2" s="525" t="s">
        <v>22</v>
      </c>
      <c r="F2" s="526"/>
      <c r="G2" s="6"/>
    </row>
    <row r="3" spans="1:7" ht="28.5" customHeight="1">
      <c r="A3" s="471"/>
      <c r="B3" s="471"/>
      <c r="C3" s="44" t="s">
        <v>17</v>
      </c>
      <c r="D3" s="44" t="s">
        <v>16</v>
      </c>
      <c r="E3" s="44" t="s">
        <v>17</v>
      </c>
      <c r="F3" s="44" t="s">
        <v>16</v>
      </c>
      <c r="G3" s="6"/>
    </row>
    <row r="4" spans="1:7" ht="13.5" customHeight="1">
      <c r="A4" s="60">
        <v>1</v>
      </c>
      <c r="B4" s="60">
        <v>2</v>
      </c>
      <c r="C4" s="60">
        <v>3</v>
      </c>
      <c r="D4" s="60">
        <v>4</v>
      </c>
      <c r="E4" s="60">
        <v>5</v>
      </c>
      <c r="F4" s="60">
        <v>6</v>
      </c>
      <c r="G4" s="6"/>
    </row>
    <row r="5" spans="1:7" ht="15">
      <c r="A5" s="60">
        <v>1</v>
      </c>
      <c r="B5" s="82" t="s">
        <v>228</v>
      </c>
      <c r="C5" s="299">
        <v>3321</v>
      </c>
      <c r="D5" s="62">
        <f>IF(C10=0,0,C5/C10)</f>
        <v>0.35344827586206895</v>
      </c>
      <c r="E5" s="299">
        <v>3271</v>
      </c>
      <c r="F5" s="62">
        <f>IF(E10=0,0,E5/E10)</f>
        <v>0.34687168610816543</v>
      </c>
      <c r="G5" s="6"/>
    </row>
    <row r="6" spans="1:6" s="6" customFormat="1" ht="15">
      <c r="A6" s="60">
        <v>2</v>
      </c>
      <c r="B6" s="82" t="s">
        <v>231</v>
      </c>
      <c r="C6" s="299">
        <v>1427</v>
      </c>
      <c r="D6" s="62">
        <f>IF(C10=0,0,C6/C10)</f>
        <v>0.15187313750532141</v>
      </c>
      <c r="E6" s="299">
        <v>1517</v>
      </c>
      <c r="F6" s="62">
        <f>IF(E10=0,0,E6/E10)</f>
        <v>0.1608695652173913</v>
      </c>
    </row>
    <row r="7" spans="1:7" ht="15">
      <c r="A7" s="60">
        <v>3</v>
      </c>
      <c r="B7" s="82" t="s">
        <v>232</v>
      </c>
      <c r="C7" s="299">
        <v>2643</v>
      </c>
      <c r="D7" s="62">
        <f>IF(C10=0,0,C7/C10)</f>
        <v>0.28128991060025543</v>
      </c>
      <c r="E7" s="299">
        <v>2783</v>
      </c>
      <c r="F7" s="62">
        <f>IF(E10=0,0,E7/E10)</f>
        <v>0.2951219512195122</v>
      </c>
      <c r="G7" s="6"/>
    </row>
    <row r="8" spans="1:6" s="6" customFormat="1" ht="15">
      <c r="A8" s="60">
        <v>4</v>
      </c>
      <c r="B8" s="82" t="s">
        <v>229</v>
      </c>
      <c r="C8" s="299">
        <v>2005</v>
      </c>
      <c r="D8" s="62">
        <f>IF(C10=0,0,C8/C10)</f>
        <v>0.2133886760323542</v>
      </c>
      <c r="E8" s="299">
        <v>1859</v>
      </c>
      <c r="F8" s="62">
        <f>IF(E10=0,0,E8/E10)</f>
        <v>0.19713679745493107</v>
      </c>
    </row>
    <row r="9" spans="1:7" ht="15">
      <c r="A9" s="60">
        <v>5</v>
      </c>
      <c r="B9" s="82" t="s">
        <v>230</v>
      </c>
      <c r="C9" s="299">
        <v>0</v>
      </c>
      <c r="D9" s="62">
        <f>IF(C10=0,0,C9/C10)</f>
        <v>0</v>
      </c>
      <c r="E9" s="299">
        <v>0</v>
      </c>
      <c r="F9" s="62">
        <f>IF(E10=0,0,E9/E10)</f>
        <v>0</v>
      </c>
      <c r="G9" s="6"/>
    </row>
    <row r="10" spans="1:7" ht="15">
      <c r="A10" s="60">
        <v>6</v>
      </c>
      <c r="B10" s="82" t="s">
        <v>454</v>
      </c>
      <c r="C10" s="61">
        <v>9396</v>
      </c>
      <c r="D10" s="62">
        <f>SUM(D5:D9)</f>
        <v>1</v>
      </c>
      <c r="E10" s="61">
        <f>SUM(E5:E9)</f>
        <v>9430</v>
      </c>
      <c r="F10" s="62">
        <f>SUM(F5:F9)</f>
        <v>0.9999999999999999</v>
      </c>
      <c r="G10" s="6"/>
    </row>
    <row r="11" spans="1:7" ht="12.75">
      <c r="A11" s="6"/>
      <c r="B11" s="6"/>
      <c r="C11" s="6"/>
      <c r="D11" s="6"/>
      <c r="E11" s="6"/>
      <c r="F11" s="6"/>
      <c r="G11" s="6"/>
    </row>
    <row r="31" ht="12.75">
      <c r="F31" s="1">
        <v>15</v>
      </c>
    </row>
    <row r="32" ht="12.75">
      <c r="I32" s="1">
        <v>15</v>
      </c>
    </row>
  </sheetData>
  <sheetProtection/>
  <mergeCells count="5">
    <mergeCell ref="A1:F1"/>
    <mergeCell ref="A2:A3"/>
    <mergeCell ref="B2:B3"/>
    <mergeCell ref="C2:D2"/>
    <mergeCell ref="E2:F2"/>
  </mergeCells>
  <printOptions horizontalCentered="1"/>
  <pageMargins left="0.6692913385826772" right="0.7480314960629921" top="0.98425196850393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Лист12">
    <pageSetUpPr fitToPage="1"/>
  </sheetPr>
  <dimension ref="A1:M51"/>
  <sheetViews>
    <sheetView zoomScalePageLayoutView="0" workbookViewId="0" topLeftCell="A1">
      <pane ySplit="3" topLeftCell="BM6" activePane="bottomLeft" state="frozen"/>
      <selection pane="topLeft" activeCell="I37" sqref="I37"/>
      <selection pane="bottomLeft" activeCell="I33" sqref="I33"/>
    </sheetView>
  </sheetViews>
  <sheetFormatPr defaultColWidth="9.00390625" defaultRowHeight="12.75"/>
  <cols>
    <col min="1" max="1" width="4.00390625" style="39" customWidth="1"/>
    <col min="2" max="2" width="19.625" style="38" customWidth="1"/>
    <col min="3" max="3" width="12.00390625" style="38" customWidth="1"/>
    <col min="4" max="4" width="13.00390625" style="38" customWidth="1"/>
    <col min="5" max="5" width="12.875" style="38" customWidth="1"/>
    <col min="6" max="6" width="11.125" style="38" customWidth="1"/>
    <col min="7" max="7" width="11.00390625" style="38" customWidth="1"/>
    <col min="8" max="8" width="19.875" style="38" customWidth="1"/>
    <col min="9" max="9" width="16.875" style="38" customWidth="1"/>
    <col min="10" max="10" width="19.75390625" style="38" customWidth="1"/>
    <col min="11" max="11" width="12.75390625" style="38" customWidth="1"/>
    <col min="12" max="12" width="16.75390625" style="38" customWidth="1"/>
    <col min="13" max="13" width="17.75390625" style="38" customWidth="1"/>
    <col min="14" max="16384" width="9.125" style="38" customWidth="1"/>
  </cols>
  <sheetData>
    <row r="1" spans="1:13" ht="25.5" customHeight="1">
      <c r="A1" s="468" t="s">
        <v>588</v>
      </c>
      <c r="B1" s="469"/>
      <c r="C1" s="469"/>
      <c r="D1" s="469"/>
      <c r="E1" s="469"/>
      <c r="F1" s="469"/>
      <c r="G1" s="469"/>
      <c r="H1" s="469"/>
      <c r="I1" s="469"/>
      <c r="J1" s="469"/>
      <c r="K1" s="469"/>
      <c r="L1" s="469"/>
      <c r="M1" s="470"/>
    </row>
    <row r="2" spans="1:13" ht="94.5" customHeight="1">
      <c r="A2" s="181" t="s">
        <v>175</v>
      </c>
      <c r="B2" s="119" t="s">
        <v>226</v>
      </c>
      <c r="C2" s="119" t="s">
        <v>544</v>
      </c>
      <c r="D2" s="119" t="s">
        <v>223</v>
      </c>
      <c r="E2" s="119" t="s">
        <v>224</v>
      </c>
      <c r="F2" s="119" t="s">
        <v>227</v>
      </c>
      <c r="G2" s="119" t="s">
        <v>636</v>
      </c>
      <c r="H2" s="119" t="s">
        <v>23</v>
      </c>
      <c r="I2" s="119" t="s">
        <v>108</v>
      </c>
      <c r="J2" s="119" t="s">
        <v>24</v>
      </c>
      <c r="K2" s="122" t="s">
        <v>487</v>
      </c>
      <c r="L2" s="122" t="s">
        <v>488</v>
      </c>
      <c r="M2" s="54" t="s">
        <v>489</v>
      </c>
    </row>
    <row r="3" spans="1:13" ht="15">
      <c r="A3" s="182">
        <v>1</v>
      </c>
      <c r="B3" s="44">
        <v>2</v>
      </c>
      <c r="C3" s="44">
        <v>3</v>
      </c>
      <c r="D3" s="44">
        <v>4</v>
      </c>
      <c r="E3" s="44">
        <v>5</v>
      </c>
      <c r="F3" s="44">
        <v>6</v>
      </c>
      <c r="G3" s="44">
        <v>7</v>
      </c>
      <c r="H3" s="44">
        <v>8</v>
      </c>
      <c r="I3" s="44">
        <v>9</v>
      </c>
      <c r="J3" s="44">
        <v>10</v>
      </c>
      <c r="K3" s="54">
        <v>11</v>
      </c>
      <c r="L3" s="54">
        <v>12</v>
      </c>
      <c r="M3" s="54">
        <v>13</v>
      </c>
    </row>
    <row r="4" spans="1:13" ht="16.5" customHeight="1">
      <c r="A4" s="81">
        <v>1</v>
      </c>
      <c r="B4" s="328" t="s">
        <v>715</v>
      </c>
      <c r="C4" s="330" t="s">
        <v>724</v>
      </c>
      <c r="D4" s="330">
        <v>1</v>
      </c>
      <c r="E4" s="330">
        <v>1</v>
      </c>
      <c r="F4" s="330" t="s">
        <v>713</v>
      </c>
      <c r="G4" s="330" t="s">
        <v>710</v>
      </c>
      <c r="H4" s="332" t="s">
        <v>726</v>
      </c>
      <c r="I4" s="352">
        <v>12636492</v>
      </c>
      <c r="J4" s="332" t="s">
        <v>726</v>
      </c>
      <c r="K4" s="350" t="s">
        <v>727</v>
      </c>
      <c r="L4" s="54">
        <v>0</v>
      </c>
      <c r="M4" s="54">
        <v>0</v>
      </c>
    </row>
    <row r="5" spans="1:13" ht="16.5" customHeight="1">
      <c r="A5" s="81">
        <v>2</v>
      </c>
      <c r="B5" s="328" t="s">
        <v>716</v>
      </c>
      <c r="C5" s="330" t="s">
        <v>724</v>
      </c>
      <c r="D5" s="330">
        <v>1</v>
      </c>
      <c r="E5" s="330">
        <v>1</v>
      </c>
      <c r="F5" s="330" t="s">
        <v>713</v>
      </c>
      <c r="G5" s="330" t="s">
        <v>710</v>
      </c>
      <c r="H5" s="332" t="s">
        <v>726</v>
      </c>
      <c r="I5" s="352">
        <v>10362028</v>
      </c>
      <c r="J5" s="332" t="s">
        <v>726</v>
      </c>
      <c r="K5" s="350" t="s">
        <v>727</v>
      </c>
      <c r="L5" s="54">
        <v>0</v>
      </c>
      <c r="M5" s="54">
        <v>0</v>
      </c>
    </row>
    <row r="6" spans="1:13" ht="14.25" customHeight="1">
      <c r="A6" s="81">
        <v>3</v>
      </c>
      <c r="B6" s="328" t="s">
        <v>717</v>
      </c>
      <c r="C6" s="330" t="s">
        <v>724</v>
      </c>
      <c r="D6" s="330">
        <v>1</v>
      </c>
      <c r="E6" s="330">
        <v>1</v>
      </c>
      <c r="F6" s="330" t="s">
        <v>713</v>
      </c>
      <c r="G6" s="330" t="s">
        <v>710</v>
      </c>
      <c r="H6" s="332" t="s">
        <v>726</v>
      </c>
      <c r="I6" s="352">
        <v>15836086</v>
      </c>
      <c r="J6" s="332" t="s">
        <v>726</v>
      </c>
      <c r="K6" s="350" t="s">
        <v>727</v>
      </c>
      <c r="L6" s="54">
        <v>0</v>
      </c>
      <c r="M6" s="54">
        <v>0</v>
      </c>
    </row>
    <row r="7" spans="1:13" ht="15.75" customHeight="1">
      <c r="A7" s="81">
        <v>4</v>
      </c>
      <c r="B7" s="328" t="s">
        <v>718</v>
      </c>
      <c r="C7" s="330" t="s">
        <v>724</v>
      </c>
      <c r="D7" s="330">
        <v>1</v>
      </c>
      <c r="E7" s="330">
        <v>1</v>
      </c>
      <c r="F7" s="330" t="s">
        <v>713</v>
      </c>
      <c r="G7" s="330" t="s">
        <v>710</v>
      </c>
      <c r="H7" s="332" t="s">
        <v>726</v>
      </c>
      <c r="I7" s="352">
        <v>7202863</v>
      </c>
      <c r="J7" s="332" t="s">
        <v>726</v>
      </c>
      <c r="K7" s="350" t="s">
        <v>727</v>
      </c>
      <c r="L7" s="54">
        <v>0</v>
      </c>
      <c r="M7" s="54">
        <v>0</v>
      </c>
    </row>
    <row r="8" spans="1:13" ht="15.75" customHeight="1">
      <c r="A8" s="81">
        <v>5</v>
      </c>
      <c r="B8" s="329" t="s">
        <v>719</v>
      </c>
      <c r="C8" s="331" t="s">
        <v>725</v>
      </c>
      <c r="D8" s="330">
        <v>1</v>
      </c>
      <c r="E8" s="330">
        <v>1</v>
      </c>
      <c r="F8" s="330" t="s">
        <v>713</v>
      </c>
      <c r="G8" s="330" t="s">
        <v>710</v>
      </c>
      <c r="H8" s="332" t="s">
        <v>726</v>
      </c>
      <c r="I8" s="352">
        <v>2415147</v>
      </c>
      <c r="J8" s="332" t="s">
        <v>726</v>
      </c>
      <c r="K8" s="350" t="s">
        <v>727</v>
      </c>
      <c r="L8" s="54">
        <v>0</v>
      </c>
      <c r="M8" s="54">
        <v>0</v>
      </c>
    </row>
    <row r="9" spans="1:13" ht="15" customHeight="1">
      <c r="A9" s="81">
        <v>6</v>
      </c>
      <c r="B9" s="329" t="s">
        <v>720</v>
      </c>
      <c r="C9" s="330" t="s">
        <v>725</v>
      </c>
      <c r="D9" s="330">
        <v>1</v>
      </c>
      <c r="E9" s="330">
        <v>1</v>
      </c>
      <c r="F9" s="330" t="s">
        <v>713</v>
      </c>
      <c r="G9" s="330" t="s">
        <v>710</v>
      </c>
      <c r="H9" s="332" t="s">
        <v>726</v>
      </c>
      <c r="I9" s="352">
        <v>6875231</v>
      </c>
      <c r="J9" s="332" t="s">
        <v>726</v>
      </c>
      <c r="K9" s="350" t="s">
        <v>727</v>
      </c>
      <c r="L9" s="54">
        <v>0</v>
      </c>
      <c r="M9" s="54">
        <v>0</v>
      </c>
    </row>
    <row r="10" spans="1:13" ht="15" customHeight="1">
      <c r="A10" s="81">
        <v>7</v>
      </c>
      <c r="B10" s="328" t="s">
        <v>721</v>
      </c>
      <c r="C10" s="330" t="s">
        <v>725</v>
      </c>
      <c r="D10" s="330">
        <v>1</v>
      </c>
      <c r="E10" s="330">
        <v>1</v>
      </c>
      <c r="F10" s="330" t="s">
        <v>713</v>
      </c>
      <c r="G10" s="330" t="s">
        <v>710</v>
      </c>
      <c r="H10" s="332" t="s">
        <v>726</v>
      </c>
      <c r="I10" s="352">
        <v>1712842</v>
      </c>
      <c r="J10" s="332" t="s">
        <v>726</v>
      </c>
      <c r="K10" s="350" t="s">
        <v>727</v>
      </c>
      <c r="L10" s="54">
        <v>0</v>
      </c>
      <c r="M10" s="54">
        <v>0</v>
      </c>
    </row>
    <row r="11" spans="1:13" ht="15" customHeight="1">
      <c r="A11" s="81">
        <v>8</v>
      </c>
      <c r="B11" s="328" t="s">
        <v>722</v>
      </c>
      <c r="C11" s="330" t="s">
        <v>725</v>
      </c>
      <c r="D11" s="330">
        <v>1</v>
      </c>
      <c r="E11" s="330">
        <v>1</v>
      </c>
      <c r="F11" s="330" t="s">
        <v>713</v>
      </c>
      <c r="G11" s="330" t="s">
        <v>710</v>
      </c>
      <c r="H11" s="332" t="s">
        <v>726</v>
      </c>
      <c r="I11" s="352">
        <v>6951226</v>
      </c>
      <c r="J11" s="332" t="s">
        <v>726</v>
      </c>
      <c r="K11" s="350" t="s">
        <v>727</v>
      </c>
      <c r="L11" s="54">
        <v>0</v>
      </c>
      <c r="M11" s="54">
        <v>0</v>
      </c>
    </row>
    <row r="12" spans="1:13" ht="12.75" customHeight="1">
      <c r="A12" s="81">
        <v>9</v>
      </c>
      <c r="B12" s="328" t="s">
        <v>723</v>
      </c>
      <c r="C12" s="330" t="s">
        <v>725</v>
      </c>
      <c r="D12" s="330">
        <v>1</v>
      </c>
      <c r="E12" s="330">
        <v>1</v>
      </c>
      <c r="F12" s="330" t="s">
        <v>713</v>
      </c>
      <c r="G12" s="330" t="s">
        <v>710</v>
      </c>
      <c r="H12" s="332" t="s">
        <v>726</v>
      </c>
      <c r="I12" s="352">
        <v>0</v>
      </c>
      <c r="J12" s="332" t="s">
        <v>726</v>
      </c>
      <c r="K12" s="350" t="s">
        <v>727</v>
      </c>
      <c r="L12" s="54">
        <v>0</v>
      </c>
      <c r="M12" s="54">
        <v>0</v>
      </c>
    </row>
    <row r="13" spans="1:13" ht="14.25" customHeight="1">
      <c r="A13" s="81">
        <v>10</v>
      </c>
      <c r="B13" s="349" t="s">
        <v>734</v>
      </c>
      <c r="C13" s="351" t="s">
        <v>196</v>
      </c>
      <c r="D13" s="330">
        <v>1</v>
      </c>
      <c r="E13" s="330">
        <v>1</v>
      </c>
      <c r="F13" s="330" t="s">
        <v>713</v>
      </c>
      <c r="G13" s="330" t="s">
        <v>710</v>
      </c>
      <c r="H13" s="332" t="s">
        <v>726</v>
      </c>
      <c r="I13" s="352">
        <v>119041022</v>
      </c>
      <c r="J13" s="332" t="s">
        <v>726</v>
      </c>
      <c r="K13" s="350" t="s">
        <v>736</v>
      </c>
      <c r="L13" s="54">
        <v>0</v>
      </c>
      <c r="M13" s="54">
        <v>0</v>
      </c>
    </row>
    <row r="14" spans="1:13" ht="14.25" customHeight="1">
      <c r="A14" s="81">
        <v>11</v>
      </c>
      <c r="B14" s="349" t="s">
        <v>735</v>
      </c>
      <c r="C14" s="351" t="s">
        <v>196</v>
      </c>
      <c r="D14" s="330">
        <v>1</v>
      </c>
      <c r="E14" s="330">
        <v>1</v>
      </c>
      <c r="F14" s="330" t="s">
        <v>713</v>
      </c>
      <c r="G14" s="330" t="s">
        <v>710</v>
      </c>
      <c r="H14" s="332" t="s">
        <v>726</v>
      </c>
      <c r="I14" s="352">
        <v>153657256</v>
      </c>
      <c r="J14" s="332" t="s">
        <v>726</v>
      </c>
      <c r="K14" s="350" t="s">
        <v>736</v>
      </c>
      <c r="L14" s="54">
        <v>0</v>
      </c>
      <c r="M14" s="54">
        <v>0</v>
      </c>
    </row>
    <row r="15" spans="1:13" ht="15">
      <c r="A15" s="81"/>
      <c r="B15" s="54"/>
      <c r="C15" s="54"/>
      <c r="D15" s="54"/>
      <c r="E15" s="54"/>
      <c r="F15" s="54"/>
      <c r="G15" s="54"/>
      <c r="H15" s="54"/>
      <c r="I15" s="54"/>
      <c r="J15" s="54"/>
      <c r="K15" s="54"/>
      <c r="L15" s="54"/>
      <c r="M15" s="54"/>
    </row>
    <row r="16" spans="1:13" ht="15">
      <c r="A16" s="81"/>
      <c r="B16" s="54"/>
      <c r="C16" s="54"/>
      <c r="D16" s="54"/>
      <c r="E16" s="54"/>
      <c r="F16" s="54"/>
      <c r="G16" s="54"/>
      <c r="H16" s="54"/>
      <c r="I16" s="54"/>
      <c r="J16" s="54"/>
      <c r="K16" s="54"/>
      <c r="L16" s="54"/>
      <c r="M16" s="54"/>
    </row>
    <row r="17" spans="1:13" ht="15">
      <c r="A17" s="528" t="s">
        <v>437</v>
      </c>
      <c r="B17" s="529"/>
      <c r="C17" s="529"/>
      <c r="D17" s="529"/>
      <c r="E17" s="529"/>
      <c r="F17" s="529"/>
      <c r="G17" s="530"/>
      <c r="H17" s="54"/>
      <c r="I17" s="54"/>
      <c r="J17" s="54"/>
      <c r="K17" s="54"/>
      <c r="L17" s="54"/>
      <c r="M17" s="54"/>
    </row>
    <row r="18" spans="1:13" ht="15">
      <c r="A18" s="368"/>
      <c r="B18" s="369"/>
      <c r="C18" s="369"/>
      <c r="D18" s="369"/>
      <c r="E18" s="369"/>
      <c r="F18" s="369"/>
      <c r="G18" s="369"/>
      <c r="H18" s="369"/>
      <c r="I18" s="369"/>
      <c r="J18" s="369"/>
      <c r="K18" s="369"/>
      <c r="L18" s="369"/>
      <c r="M18" s="369"/>
    </row>
    <row r="19" spans="1:13" ht="12.75" customHeight="1">
      <c r="A19" s="527" t="s">
        <v>26</v>
      </c>
      <c r="B19" s="527"/>
      <c r="C19" s="527"/>
      <c r="D19" s="527"/>
      <c r="E19" s="527"/>
      <c r="F19" s="527"/>
      <c r="G19" s="527"/>
      <c r="H19" s="527"/>
      <c r="I19" s="527"/>
      <c r="J19" s="527"/>
      <c r="K19" s="527"/>
      <c r="L19" s="527"/>
      <c r="M19" s="527"/>
    </row>
    <row r="20" spans="1:13" ht="14.25" customHeight="1">
      <c r="A20" s="527" t="s">
        <v>25</v>
      </c>
      <c r="B20" s="527"/>
      <c r="C20" s="527"/>
      <c r="D20" s="527"/>
      <c r="E20" s="527"/>
      <c r="F20" s="527"/>
      <c r="G20" s="527"/>
      <c r="H20" s="527"/>
      <c r="I20" s="527"/>
      <c r="J20" s="527"/>
      <c r="K20" s="527"/>
      <c r="L20" s="527"/>
      <c r="M20" s="527"/>
    </row>
    <row r="21" spans="2:11" ht="12.75">
      <c r="B21" s="39"/>
      <c r="C21" s="39"/>
      <c r="D21" s="39"/>
      <c r="E21" s="39"/>
      <c r="F21" s="39"/>
      <c r="G21" s="39"/>
      <c r="H21" s="39"/>
      <c r="I21" s="39"/>
      <c r="J21" s="39"/>
      <c r="K21" s="39"/>
    </row>
    <row r="22" spans="2:11" ht="12.75">
      <c r="B22" s="39"/>
      <c r="C22" s="39"/>
      <c r="D22" s="39"/>
      <c r="E22" s="39"/>
      <c r="F22" s="39"/>
      <c r="G22" s="39"/>
      <c r="H22" s="39"/>
      <c r="I22" s="39"/>
      <c r="J22" s="39"/>
      <c r="K22" s="39"/>
    </row>
    <row r="23" spans="2:11" ht="12.75">
      <c r="B23" s="243"/>
      <c r="C23" s="39"/>
      <c r="D23" s="39"/>
      <c r="E23" s="39"/>
      <c r="F23" s="39"/>
      <c r="G23" s="39"/>
      <c r="H23" s="39"/>
      <c r="I23" s="39"/>
      <c r="J23" s="39"/>
      <c r="K23" s="39"/>
    </row>
    <row r="24" spans="2:11" ht="12.75">
      <c r="B24" s="39"/>
      <c r="C24" s="39"/>
      <c r="D24" s="39"/>
      <c r="E24" s="39"/>
      <c r="F24" s="39"/>
      <c r="G24" s="39"/>
      <c r="H24" s="39"/>
      <c r="I24" s="39"/>
      <c r="J24" s="39"/>
      <c r="K24" s="39"/>
    </row>
    <row r="25" spans="2:11" ht="12.75">
      <c r="B25" s="39"/>
      <c r="C25" s="39"/>
      <c r="D25" s="39"/>
      <c r="E25" s="39"/>
      <c r="F25" s="39"/>
      <c r="G25" s="39"/>
      <c r="H25" s="39"/>
      <c r="I25" s="39"/>
      <c r="J25" s="39"/>
      <c r="K25" s="39"/>
    </row>
    <row r="26" spans="2:11" ht="12.75">
      <c r="B26" s="39"/>
      <c r="C26" s="39"/>
      <c r="D26" s="39"/>
      <c r="E26" s="39"/>
      <c r="F26" s="39"/>
      <c r="G26" s="39"/>
      <c r="H26" s="39"/>
      <c r="I26" s="39"/>
      <c r="J26" s="39"/>
      <c r="K26" s="39"/>
    </row>
    <row r="27" spans="2:11" ht="12.75">
      <c r="B27" s="39"/>
      <c r="C27" s="39"/>
      <c r="D27" s="39"/>
      <c r="E27" s="39"/>
      <c r="F27" s="39"/>
      <c r="G27" s="39"/>
      <c r="H27" s="39"/>
      <c r="I27" s="39"/>
      <c r="J27" s="39"/>
      <c r="K27" s="39"/>
    </row>
    <row r="28" spans="2:11" ht="12.75">
      <c r="B28" s="39"/>
      <c r="C28" s="39"/>
      <c r="D28" s="39"/>
      <c r="E28" s="39"/>
      <c r="F28" s="39"/>
      <c r="G28" s="39"/>
      <c r="H28" s="39"/>
      <c r="I28" s="39"/>
      <c r="J28" s="39"/>
      <c r="K28" s="39"/>
    </row>
    <row r="29" spans="2:11" ht="12.75">
      <c r="B29" s="39"/>
      <c r="C29" s="39"/>
      <c r="D29" s="39"/>
      <c r="E29" s="39"/>
      <c r="F29" s="39"/>
      <c r="G29" s="39"/>
      <c r="H29" s="39"/>
      <c r="I29" s="39"/>
      <c r="J29" s="39"/>
      <c r="K29" s="39"/>
    </row>
    <row r="30" spans="2:11" ht="12.75">
      <c r="B30" s="39"/>
      <c r="C30" s="39"/>
      <c r="D30" s="39"/>
      <c r="E30" s="39"/>
      <c r="F30" s="39"/>
      <c r="G30" s="39"/>
      <c r="H30" s="39"/>
      <c r="I30" s="39"/>
      <c r="J30" s="39"/>
      <c r="K30" s="39"/>
    </row>
    <row r="31" spans="2:11" ht="12.75">
      <c r="B31" s="39"/>
      <c r="C31" s="39"/>
      <c r="D31" s="39"/>
      <c r="E31" s="39"/>
      <c r="F31" s="39"/>
      <c r="G31" s="39"/>
      <c r="H31" s="39"/>
      <c r="I31" s="39"/>
      <c r="J31" s="39"/>
      <c r="K31" s="39"/>
    </row>
    <row r="32" spans="2:11" ht="12.75">
      <c r="B32" s="39"/>
      <c r="C32" s="39"/>
      <c r="D32" s="39"/>
      <c r="E32" s="39"/>
      <c r="F32" s="39"/>
      <c r="G32" s="39"/>
      <c r="H32" s="39"/>
      <c r="I32" s="39"/>
      <c r="J32" s="39"/>
      <c r="K32" s="39"/>
    </row>
    <row r="33" spans="2:11" ht="12.75">
      <c r="B33" s="39"/>
      <c r="C33" s="39"/>
      <c r="D33" s="39"/>
      <c r="E33" s="39"/>
      <c r="F33" s="39"/>
      <c r="G33" s="39"/>
      <c r="H33" s="39"/>
      <c r="I33" s="39"/>
      <c r="J33" s="39"/>
      <c r="K33" s="39"/>
    </row>
    <row r="34" spans="2:11" ht="12.75">
      <c r="B34" s="39"/>
      <c r="C34" s="39"/>
      <c r="D34" s="39"/>
      <c r="E34" s="39"/>
      <c r="F34" s="39"/>
      <c r="G34" s="39"/>
      <c r="H34" s="39"/>
      <c r="I34" s="39"/>
      <c r="J34" s="39"/>
      <c r="K34" s="39"/>
    </row>
    <row r="35" spans="2:11" ht="12.75">
      <c r="B35" s="39"/>
      <c r="C35" s="39"/>
      <c r="D35" s="39"/>
      <c r="E35" s="39"/>
      <c r="F35" s="39"/>
      <c r="G35" s="39"/>
      <c r="H35" s="39"/>
      <c r="I35" s="39"/>
      <c r="J35" s="39"/>
      <c r="K35" s="39"/>
    </row>
    <row r="36" spans="2:13" ht="12.75">
      <c r="B36" s="39"/>
      <c r="C36" s="39"/>
      <c r="D36" s="39"/>
      <c r="E36" s="39"/>
      <c r="F36" s="39"/>
      <c r="G36" s="39"/>
      <c r="H36" s="39"/>
      <c r="I36" s="39"/>
      <c r="J36" s="39"/>
      <c r="K36" s="39"/>
      <c r="M36" s="38">
        <v>16</v>
      </c>
    </row>
    <row r="37" spans="2:11" ht="12.75">
      <c r="B37" s="39"/>
      <c r="C37" s="39"/>
      <c r="D37" s="39"/>
      <c r="E37" s="39"/>
      <c r="F37" s="39"/>
      <c r="G37" s="39"/>
      <c r="H37" s="39"/>
      <c r="I37" s="39"/>
      <c r="J37" s="39"/>
      <c r="K37" s="39"/>
    </row>
    <row r="38" spans="2:11" ht="12.75">
      <c r="B38" s="39"/>
      <c r="C38" s="39"/>
      <c r="D38" s="39"/>
      <c r="E38" s="39"/>
      <c r="F38" s="39"/>
      <c r="G38" s="39"/>
      <c r="H38" s="39"/>
      <c r="I38" s="39"/>
      <c r="J38" s="39"/>
      <c r="K38" s="39"/>
    </row>
    <row r="39" spans="2:11" ht="12.75">
      <c r="B39" s="39"/>
      <c r="C39" s="39"/>
      <c r="D39" s="39"/>
      <c r="E39" s="39"/>
      <c r="F39" s="39"/>
      <c r="G39" s="39"/>
      <c r="H39" s="39"/>
      <c r="I39" s="39"/>
      <c r="J39" s="39"/>
      <c r="K39" s="39"/>
    </row>
    <row r="40" spans="2:11" ht="12.75">
      <c r="B40" s="39"/>
      <c r="C40" s="39"/>
      <c r="D40" s="39"/>
      <c r="E40" s="39"/>
      <c r="F40" s="39"/>
      <c r="G40" s="39"/>
      <c r="H40" s="39"/>
      <c r="I40" s="39"/>
      <c r="J40" s="39"/>
      <c r="K40" s="39"/>
    </row>
    <row r="41" spans="2:11" ht="12.75">
      <c r="B41" s="39"/>
      <c r="C41" s="39"/>
      <c r="D41" s="39"/>
      <c r="E41" s="39"/>
      <c r="F41" s="39"/>
      <c r="G41" s="39"/>
      <c r="H41" s="39"/>
      <c r="I41" s="39"/>
      <c r="J41" s="39"/>
      <c r="K41" s="39"/>
    </row>
    <row r="42" spans="2:11" ht="12.75">
      <c r="B42" s="39"/>
      <c r="C42" s="39"/>
      <c r="D42" s="39"/>
      <c r="E42" s="39"/>
      <c r="F42" s="39"/>
      <c r="G42" s="39"/>
      <c r="H42" s="39"/>
      <c r="I42" s="39"/>
      <c r="J42" s="39"/>
      <c r="K42" s="39"/>
    </row>
    <row r="43" spans="2:11" ht="12.75">
      <c r="B43" s="39"/>
      <c r="C43" s="39"/>
      <c r="D43" s="39"/>
      <c r="E43" s="39"/>
      <c r="F43" s="39"/>
      <c r="G43" s="39"/>
      <c r="H43" s="39"/>
      <c r="I43" s="39"/>
      <c r="J43" s="39"/>
      <c r="K43" s="39"/>
    </row>
    <row r="44" spans="2:11" ht="12.75">
      <c r="B44" s="39"/>
      <c r="C44" s="39"/>
      <c r="D44" s="39"/>
      <c r="E44" s="39"/>
      <c r="F44" s="39"/>
      <c r="G44" s="39"/>
      <c r="H44" s="39"/>
      <c r="I44" s="39"/>
      <c r="J44" s="39"/>
      <c r="K44" s="39"/>
    </row>
    <row r="45" spans="2:11" ht="12.75">
      <c r="B45" s="39"/>
      <c r="C45" s="39"/>
      <c r="D45" s="39"/>
      <c r="E45" s="39"/>
      <c r="F45" s="39"/>
      <c r="G45" s="39"/>
      <c r="H45" s="39"/>
      <c r="I45" s="39"/>
      <c r="J45" s="39"/>
      <c r="K45" s="39"/>
    </row>
    <row r="46" spans="2:11" ht="12.75">
      <c r="B46" s="39"/>
      <c r="C46" s="39"/>
      <c r="D46" s="39"/>
      <c r="E46" s="39"/>
      <c r="F46" s="39"/>
      <c r="G46" s="39"/>
      <c r="H46" s="39"/>
      <c r="I46" s="39"/>
      <c r="J46" s="39"/>
      <c r="K46" s="39"/>
    </row>
    <row r="47" spans="2:11" ht="12.75">
      <c r="B47" s="39"/>
      <c r="C47" s="39"/>
      <c r="D47" s="39"/>
      <c r="E47" s="39"/>
      <c r="F47" s="39"/>
      <c r="G47" s="39"/>
      <c r="H47" s="39"/>
      <c r="I47" s="39"/>
      <c r="J47" s="39"/>
      <c r="K47" s="39"/>
    </row>
    <row r="48" spans="2:11" ht="12.75">
      <c r="B48" s="39"/>
      <c r="C48" s="39"/>
      <c r="D48" s="39"/>
      <c r="E48" s="39"/>
      <c r="F48" s="39"/>
      <c r="G48" s="39"/>
      <c r="H48" s="39"/>
      <c r="I48" s="39"/>
      <c r="J48" s="39"/>
      <c r="K48" s="39"/>
    </row>
    <row r="49" spans="2:11" ht="12.75">
      <c r="B49" s="39"/>
      <c r="C49" s="39"/>
      <c r="D49" s="39"/>
      <c r="E49" s="39"/>
      <c r="F49" s="39"/>
      <c r="G49" s="39"/>
      <c r="H49" s="39"/>
      <c r="I49" s="39"/>
      <c r="J49" s="39"/>
      <c r="K49" s="39"/>
    </row>
    <row r="50" spans="2:11" ht="12.75">
      <c r="B50" s="39"/>
      <c r="C50" s="39"/>
      <c r="D50" s="39"/>
      <c r="E50" s="39"/>
      <c r="F50" s="39"/>
      <c r="G50" s="39"/>
      <c r="H50" s="39"/>
      <c r="I50" s="39"/>
      <c r="J50" s="39"/>
      <c r="K50" s="39"/>
    </row>
    <row r="51" spans="2:11" ht="12.75">
      <c r="B51" s="39"/>
      <c r="C51" s="39"/>
      <c r="D51" s="39"/>
      <c r="E51" s="39"/>
      <c r="F51" s="39"/>
      <c r="G51" s="39"/>
      <c r="H51" s="39"/>
      <c r="I51" s="39"/>
      <c r="J51" s="39"/>
      <c r="K51" s="39"/>
    </row>
  </sheetData>
  <sheetProtection insertRows="0" deleteRows="0"/>
  <mergeCells count="4">
    <mergeCell ref="A20:M20"/>
    <mergeCell ref="A17:G17"/>
    <mergeCell ref="A1:M1"/>
    <mergeCell ref="A19:M19"/>
  </mergeCells>
  <printOptions/>
  <pageMargins left="0.36" right="0.33" top="1" bottom="1" header="0.5" footer="0.5"/>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codeName="Лист13"/>
  <dimension ref="A1:F33"/>
  <sheetViews>
    <sheetView zoomScalePageLayoutView="0" workbookViewId="0" topLeftCell="A1">
      <selection activeCell="F27" sqref="F27"/>
    </sheetView>
  </sheetViews>
  <sheetFormatPr defaultColWidth="9.00390625" defaultRowHeight="12.75"/>
  <cols>
    <col min="1" max="1" width="4.375" style="36" customWidth="1"/>
    <col min="2" max="2" width="25.875" style="36" customWidth="1"/>
    <col min="3" max="3" width="19.75390625" style="36" customWidth="1"/>
    <col min="4" max="4" width="19.625" style="36" customWidth="1"/>
    <col min="5" max="6" width="24.25390625" style="36" customWidth="1"/>
    <col min="7" max="16384" width="9.125" style="36" customWidth="1"/>
  </cols>
  <sheetData>
    <row r="1" spans="1:6" ht="39" customHeight="1">
      <c r="A1" s="468" t="s">
        <v>589</v>
      </c>
      <c r="B1" s="469"/>
      <c r="C1" s="469"/>
      <c r="D1" s="469"/>
      <c r="E1" s="469"/>
      <c r="F1" s="470"/>
    </row>
    <row r="2" spans="1:6" ht="96.75" customHeight="1">
      <c r="A2" s="535" t="s">
        <v>485</v>
      </c>
      <c r="B2" s="536"/>
      <c r="C2" s="45" t="s">
        <v>505</v>
      </c>
      <c r="D2" s="45" t="s">
        <v>506</v>
      </c>
      <c r="E2" s="45" t="s">
        <v>507</v>
      </c>
      <c r="F2" s="45" t="s">
        <v>27</v>
      </c>
    </row>
    <row r="3" spans="1:6" ht="15" customHeight="1">
      <c r="A3" s="535">
        <v>1</v>
      </c>
      <c r="B3" s="537"/>
      <c r="C3" s="44">
        <v>2</v>
      </c>
      <c r="D3" s="44">
        <v>3</v>
      </c>
      <c r="E3" s="44">
        <v>4</v>
      </c>
      <c r="F3" s="44">
        <v>5</v>
      </c>
    </row>
    <row r="4" spans="1:6" ht="29.25" customHeight="1">
      <c r="A4" s="531" t="s">
        <v>629</v>
      </c>
      <c r="B4" s="532"/>
      <c r="C4" s="533">
        <f>SUM(C6:C11)</f>
        <v>8</v>
      </c>
      <c r="D4" s="533">
        <f>SUM(D6:D11)</f>
        <v>0</v>
      </c>
      <c r="E4" s="533">
        <f>SUM(E6:E11)</f>
        <v>0</v>
      </c>
      <c r="F4" s="533">
        <f>SUM(F6,F11)</f>
        <v>0</v>
      </c>
    </row>
    <row r="5" spans="1:6" ht="12.75" customHeight="1">
      <c r="A5" s="531" t="s">
        <v>217</v>
      </c>
      <c r="B5" s="532"/>
      <c r="C5" s="534"/>
      <c r="D5" s="534"/>
      <c r="E5" s="534"/>
      <c r="F5" s="534"/>
    </row>
    <row r="6" spans="1:6" ht="12.75" customHeight="1">
      <c r="A6" s="531" t="s">
        <v>524</v>
      </c>
      <c r="B6" s="532"/>
      <c r="C6" s="333">
        <v>0</v>
      </c>
      <c r="D6" s="333">
        <v>0</v>
      </c>
      <c r="E6" s="333">
        <v>0</v>
      </c>
      <c r="F6" s="333">
        <v>0</v>
      </c>
    </row>
    <row r="7" spans="1:6" ht="12.75" customHeight="1">
      <c r="A7" s="531" t="s">
        <v>212</v>
      </c>
      <c r="B7" s="532"/>
      <c r="C7" s="333">
        <v>0</v>
      </c>
      <c r="D7" s="333">
        <v>0</v>
      </c>
      <c r="E7" s="333">
        <v>0</v>
      </c>
      <c r="F7" s="333">
        <v>0</v>
      </c>
    </row>
    <row r="8" spans="1:6" ht="12.75" customHeight="1">
      <c r="A8" s="531" t="s">
        <v>213</v>
      </c>
      <c r="B8" s="532"/>
      <c r="C8" s="333">
        <v>0</v>
      </c>
      <c r="D8" s="333">
        <v>0</v>
      </c>
      <c r="E8" s="333">
        <v>0</v>
      </c>
      <c r="F8" s="333">
        <v>0</v>
      </c>
    </row>
    <row r="9" spans="1:6" ht="12.75" customHeight="1">
      <c r="A9" s="531" t="s">
        <v>214</v>
      </c>
      <c r="B9" s="532"/>
      <c r="C9" s="333">
        <v>0</v>
      </c>
      <c r="D9" s="333">
        <v>0</v>
      </c>
      <c r="E9" s="333">
        <v>0</v>
      </c>
      <c r="F9" s="333">
        <v>0</v>
      </c>
    </row>
    <row r="10" spans="1:6" ht="12.75" customHeight="1">
      <c r="A10" s="531" t="s">
        <v>215</v>
      </c>
      <c r="B10" s="532"/>
      <c r="C10" s="333">
        <v>0</v>
      </c>
      <c r="D10" s="333">
        <v>0</v>
      </c>
      <c r="E10" s="333">
        <v>0</v>
      </c>
      <c r="F10" s="333">
        <v>0</v>
      </c>
    </row>
    <row r="11" spans="1:6" ht="12.75" customHeight="1">
      <c r="A11" s="531" t="s">
        <v>216</v>
      </c>
      <c r="B11" s="532"/>
      <c r="C11" s="333">
        <v>8</v>
      </c>
      <c r="D11" s="333">
        <v>0</v>
      </c>
      <c r="E11" s="333">
        <v>0</v>
      </c>
      <c r="F11" s="333">
        <v>0</v>
      </c>
    </row>
    <row r="12" spans="1:6" ht="27" customHeight="1">
      <c r="A12" s="531" t="s">
        <v>630</v>
      </c>
      <c r="B12" s="532"/>
      <c r="C12" s="515">
        <f>SUM(C14,C20)</f>
        <v>0</v>
      </c>
      <c r="D12" s="515">
        <f>SUM(C14,D20)</f>
        <v>0</v>
      </c>
      <c r="E12" s="515">
        <f>SUM(E14,E20)</f>
        <v>0</v>
      </c>
      <c r="F12" s="515">
        <f>SUM(F14,F20)</f>
        <v>0</v>
      </c>
    </row>
    <row r="13" spans="1:6" ht="12.75" customHeight="1">
      <c r="A13" s="531" t="s">
        <v>217</v>
      </c>
      <c r="B13" s="532"/>
      <c r="C13" s="515"/>
      <c r="D13" s="515"/>
      <c r="E13" s="515"/>
      <c r="F13" s="515"/>
    </row>
    <row r="14" spans="1:6" ht="12.75" customHeight="1">
      <c r="A14" s="531" t="s">
        <v>524</v>
      </c>
      <c r="B14" s="532"/>
      <c r="C14" s="334">
        <v>0</v>
      </c>
      <c r="D14" s="334">
        <v>0</v>
      </c>
      <c r="E14" s="334">
        <v>0</v>
      </c>
      <c r="F14" s="334">
        <v>0</v>
      </c>
    </row>
    <row r="15" spans="1:6" ht="12.75" customHeight="1">
      <c r="A15" s="531" t="s">
        <v>212</v>
      </c>
      <c r="B15" s="532"/>
      <c r="C15" s="334">
        <v>0</v>
      </c>
      <c r="D15" s="334">
        <v>0</v>
      </c>
      <c r="E15" s="334">
        <v>0</v>
      </c>
      <c r="F15" s="334">
        <v>0</v>
      </c>
    </row>
    <row r="16" spans="1:6" ht="12.75" customHeight="1">
      <c r="A16" s="531" t="s">
        <v>213</v>
      </c>
      <c r="B16" s="532"/>
      <c r="C16" s="334">
        <v>0</v>
      </c>
      <c r="D16" s="334">
        <v>0</v>
      </c>
      <c r="E16" s="334">
        <v>0</v>
      </c>
      <c r="F16" s="334">
        <v>0</v>
      </c>
    </row>
    <row r="17" spans="1:6" ht="12.75" customHeight="1">
      <c r="A17" s="531" t="s">
        <v>214</v>
      </c>
      <c r="B17" s="532"/>
      <c r="C17" s="334">
        <v>0</v>
      </c>
      <c r="D17" s="334">
        <v>0</v>
      </c>
      <c r="E17" s="334">
        <v>0</v>
      </c>
      <c r="F17" s="334">
        <v>0</v>
      </c>
    </row>
    <row r="18" spans="1:6" ht="12.75" customHeight="1">
      <c r="A18" s="531" t="s">
        <v>215</v>
      </c>
      <c r="B18" s="532"/>
      <c r="C18" s="334">
        <v>0</v>
      </c>
      <c r="D18" s="334">
        <v>0</v>
      </c>
      <c r="E18" s="334">
        <v>0</v>
      </c>
      <c r="F18" s="334">
        <v>0</v>
      </c>
    </row>
    <row r="19" spans="1:6" ht="12.75" customHeight="1">
      <c r="A19" s="531" t="s">
        <v>216</v>
      </c>
      <c r="B19" s="532"/>
      <c r="C19" s="334">
        <v>0</v>
      </c>
      <c r="D19" s="334">
        <v>0</v>
      </c>
      <c r="E19" s="334">
        <v>0</v>
      </c>
      <c r="F19" s="334">
        <v>0</v>
      </c>
    </row>
    <row r="20" spans="1:6" ht="12.75" customHeight="1">
      <c r="A20" s="531" t="s">
        <v>486</v>
      </c>
      <c r="B20" s="532"/>
      <c r="C20" s="334">
        <v>0</v>
      </c>
      <c r="D20" s="334">
        <v>0</v>
      </c>
      <c r="E20" s="334">
        <v>0</v>
      </c>
      <c r="F20" s="334">
        <v>0</v>
      </c>
    </row>
    <row r="21" spans="1:6" ht="12.75" customHeight="1">
      <c r="A21" s="265"/>
      <c r="B21" s="265"/>
      <c r="C21" s="265"/>
      <c r="D21" s="265"/>
      <c r="E21" s="265"/>
      <c r="F21" s="265"/>
    </row>
    <row r="22" spans="1:6" ht="12.75">
      <c r="A22" s="265"/>
      <c r="B22" s="265"/>
      <c r="C22" s="265"/>
      <c r="D22" s="265"/>
      <c r="E22" s="265"/>
      <c r="F22" s="265"/>
    </row>
    <row r="23" spans="1:6" ht="12.75">
      <c r="A23" s="265"/>
      <c r="B23" s="265"/>
      <c r="C23" s="265"/>
      <c r="D23" s="265"/>
      <c r="E23" s="265"/>
      <c r="F23" s="265"/>
    </row>
    <row r="24" spans="1:6" ht="12.75">
      <c r="A24" s="37"/>
      <c r="B24" s="37"/>
      <c r="C24" s="37"/>
      <c r="D24" s="37"/>
      <c r="E24" s="37"/>
      <c r="F24" s="37"/>
    </row>
    <row r="25" spans="1:6" ht="12.75">
      <c r="A25" s="37"/>
      <c r="B25" s="37"/>
      <c r="C25" s="37"/>
      <c r="D25" s="37"/>
      <c r="E25" s="37"/>
      <c r="F25" s="37"/>
    </row>
    <row r="26" spans="1:6" ht="12.75">
      <c r="A26" s="37"/>
      <c r="B26" s="37"/>
      <c r="C26" s="37"/>
      <c r="D26" s="37"/>
      <c r="E26" s="37"/>
      <c r="F26" s="37"/>
    </row>
    <row r="27" spans="1:6" ht="12.75">
      <c r="A27" s="37"/>
      <c r="B27" s="37"/>
      <c r="C27" s="37"/>
      <c r="D27" s="37"/>
      <c r="E27" s="37"/>
      <c r="F27" s="370">
        <v>17</v>
      </c>
    </row>
    <row r="28" spans="1:6" ht="12.75">
      <c r="A28" s="37"/>
      <c r="B28" s="37"/>
      <c r="C28" s="37"/>
      <c r="D28" s="37"/>
      <c r="E28" s="37"/>
      <c r="F28" s="37"/>
    </row>
    <row r="29" spans="1:6" ht="12.75">
      <c r="A29" s="37"/>
      <c r="B29" s="37"/>
      <c r="C29" s="37"/>
      <c r="D29" s="37"/>
      <c r="E29" s="37"/>
      <c r="F29" s="37"/>
    </row>
    <row r="30" spans="1:6" ht="12.75">
      <c r="A30" s="37"/>
      <c r="B30" s="37"/>
      <c r="C30" s="37"/>
      <c r="D30" s="37"/>
      <c r="E30" s="37"/>
      <c r="F30" s="37"/>
    </row>
    <row r="31" spans="1:6" ht="12.75">
      <c r="A31" s="37"/>
      <c r="B31" s="37"/>
      <c r="C31" s="37"/>
      <c r="D31" s="37"/>
      <c r="E31" s="37"/>
      <c r="F31" s="37"/>
    </row>
    <row r="32" spans="1:6" ht="12.75">
      <c r="A32" s="37"/>
      <c r="B32" s="37"/>
      <c r="C32" s="37"/>
      <c r="D32" s="37"/>
      <c r="E32" s="37"/>
      <c r="F32" s="37"/>
    </row>
    <row r="33" spans="1:6" ht="12.75">
      <c r="A33" s="37"/>
      <c r="B33" s="37"/>
      <c r="C33" s="37"/>
      <c r="D33" s="37"/>
      <c r="E33" s="37"/>
      <c r="F33" s="37"/>
    </row>
  </sheetData>
  <sheetProtection/>
  <mergeCells count="28">
    <mergeCell ref="A18:B18"/>
    <mergeCell ref="A19:B19"/>
    <mergeCell ref="A20:B20"/>
    <mergeCell ref="A8:B8"/>
    <mergeCell ref="A9:B9"/>
    <mergeCell ref="A10:B10"/>
    <mergeCell ref="A11:B11"/>
    <mergeCell ref="A13:B13"/>
    <mergeCell ref="A12:B12"/>
    <mergeCell ref="A17:B17"/>
    <mergeCell ref="A1:F1"/>
    <mergeCell ref="A2:B2"/>
    <mergeCell ref="A3:B3"/>
    <mergeCell ref="A4:B4"/>
    <mergeCell ref="C4:C5"/>
    <mergeCell ref="D4:D5"/>
    <mergeCell ref="E4:E5"/>
    <mergeCell ref="A6:B6"/>
    <mergeCell ref="A14:B14"/>
    <mergeCell ref="F4:F5"/>
    <mergeCell ref="A5:B5"/>
    <mergeCell ref="A15:B15"/>
    <mergeCell ref="A16:B16"/>
    <mergeCell ref="A7:B7"/>
    <mergeCell ref="F12:F13"/>
    <mergeCell ref="D12:D13"/>
    <mergeCell ref="E12:E13"/>
    <mergeCell ref="C12:C13"/>
  </mergeCells>
  <printOptions/>
  <pageMargins left="1.31" right="0.75" top="0.67"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Лист14"/>
  <dimension ref="A1:M30"/>
  <sheetViews>
    <sheetView zoomScalePageLayoutView="0" workbookViewId="0" topLeftCell="A1">
      <pane ySplit="3" topLeftCell="BM4" activePane="bottomLeft" state="frozen"/>
      <selection pane="topLeft" activeCell="I37" sqref="I37"/>
      <selection pane="bottomLeft" activeCell="H33" sqref="H33"/>
    </sheetView>
  </sheetViews>
  <sheetFormatPr defaultColWidth="9.00390625" defaultRowHeight="12.75"/>
  <cols>
    <col min="1" max="1" width="5.25390625" style="34" customWidth="1"/>
    <col min="2" max="2" width="16.875" style="20" customWidth="1"/>
    <col min="3" max="3" width="12.875" style="20" customWidth="1"/>
    <col min="4" max="4" width="12.75390625" style="34" customWidth="1"/>
    <col min="5" max="6" width="15.25390625" style="20" customWidth="1"/>
    <col min="7" max="7" width="26.125" style="20" customWidth="1"/>
    <col min="8" max="8" width="22.75390625" style="20" customWidth="1"/>
    <col min="9" max="16384" width="9.125" style="20" customWidth="1"/>
  </cols>
  <sheetData>
    <row r="1" spans="1:8" ht="25.5" customHeight="1">
      <c r="A1" s="478" t="s">
        <v>635</v>
      </c>
      <c r="B1" s="479"/>
      <c r="C1" s="479"/>
      <c r="D1" s="479"/>
      <c r="E1" s="479"/>
      <c r="F1" s="479"/>
      <c r="G1" s="479"/>
      <c r="H1" s="479"/>
    </row>
    <row r="2" spans="1:8" ht="62.25" customHeight="1">
      <c r="A2" s="114" t="s">
        <v>175</v>
      </c>
      <c r="B2" s="44" t="s">
        <v>226</v>
      </c>
      <c r="C2" s="44" t="s">
        <v>544</v>
      </c>
      <c r="D2" s="114" t="s">
        <v>547</v>
      </c>
      <c r="E2" s="44" t="s">
        <v>223</v>
      </c>
      <c r="F2" s="44" t="s">
        <v>224</v>
      </c>
      <c r="G2" s="44" t="s">
        <v>28</v>
      </c>
      <c r="H2" s="44" t="s">
        <v>225</v>
      </c>
    </row>
    <row r="3" spans="1:8" ht="15">
      <c r="A3" s="182">
        <v>1</v>
      </c>
      <c r="B3" s="44">
        <v>2</v>
      </c>
      <c r="C3" s="44">
        <v>3</v>
      </c>
      <c r="D3" s="182">
        <v>4</v>
      </c>
      <c r="E3" s="44">
        <v>5</v>
      </c>
      <c r="F3" s="44">
        <v>6</v>
      </c>
      <c r="G3" s="44">
        <v>7</v>
      </c>
      <c r="H3" s="44">
        <v>8</v>
      </c>
    </row>
    <row r="4" spans="1:8" s="22" customFormat="1" ht="15">
      <c r="A4" s="81"/>
      <c r="B4" s="54"/>
      <c r="C4" s="54"/>
      <c r="D4" s="81"/>
      <c r="E4" s="54"/>
      <c r="F4" s="54"/>
      <c r="G4" s="54"/>
      <c r="H4" s="54"/>
    </row>
    <row r="5" spans="1:8" ht="15">
      <c r="A5" s="83"/>
      <c r="B5" s="76"/>
      <c r="C5" s="76"/>
      <c r="D5" s="83"/>
      <c r="E5" s="76"/>
      <c r="F5" s="76"/>
      <c r="G5" s="76"/>
      <c r="H5" s="76"/>
    </row>
    <row r="6" spans="1:8" ht="15">
      <c r="A6" s="83"/>
      <c r="B6" s="76"/>
      <c r="C6" s="76"/>
      <c r="D6" s="83"/>
      <c r="E6" s="76"/>
      <c r="F6" s="76"/>
      <c r="G6" s="76"/>
      <c r="H6" s="76"/>
    </row>
    <row r="7" spans="1:8" ht="15">
      <c r="A7" s="538" t="s">
        <v>437</v>
      </c>
      <c r="B7" s="538"/>
      <c r="C7" s="538"/>
      <c r="D7" s="538"/>
      <c r="E7" s="538"/>
      <c r="F7" s="538"/>
      <c r="G7" s="76"/>
      <c r="H7" s="76"/>
    </row>
    <row r="8" spans="1:8" ht="12.75">
      <c r="A8" s="268"/>
      <c r="B8" s="265"/>
      <c r="C8" s="265"/>
      <c r="D8" s="268"/>
      <c r="E8" s="265"/>
      <c r="F8" s="265"/>
      <c r="G8" s="265"/>
      <c r="H8" s="265"/>
    </row>
    <row r="9" spans="1:13" s="38" customFormat="1" ht="14.25" customHeight="1">
      <c r="A9" s="259" t="s">
        <v>29</v>
      </c>
      <c r="B9" s="269"/>
      <c r="C9" s="269"/>
      <c r="D9" s="269"/>
      <c r="E9" s="269"/>
      <c r="F9" s="269"/>
      <c r="G9" s="269"/>
      <c r="H9" s="269"/>
      <c r="I9" s="242"/>
      <c r="J9" s="242"/>
      <c r="K9" s="242"/>
      <c r="L9" s="242"/>
      <c r="M9" s="242"/>
    </row>
    <row r="10" spans="1:8" ht="12.75">
      <c r="A10" s="33"/>
      <c r="B10" s="21"/>
      <c r="C10" s="21"/>
      <c r="D10" s="33"/>
      <c r="E10" s="21"/>
      <c r="F10" s="21"/>
      <c r="G10" s="21"/>
      <c r="H10" s="21"/>
    </row>
    <row r="11" spans="1:8" ht="12.75">
      <c r="A11" s="33"/>
      <c r="B11" s="21"/>
      <c r="C11" s="21"/>
      <c r="D11" s="33"/>
      <c r="E11" s="21"/>
      <c r="F11" s="21"/>
      <c r="G11" s="21"/>
      <c r="H11" s="21"/>
    </row>
    <row r="12" spans="1:8" ht="12.75">
      <c r="A12" s="33"/>
      <c r="B12" s="21"/>
      <c r="C12" s="21"/>
      <c r="D12" s="33"/>
      <c r="E12" s="21"/>
      <c r="F12" s="21"/>
      <c r="G12" s="21"/>
      <c r="H12" s="21"/>
    </row>
    <row r="13" spans="1:8" ht="12.75">
      <c r="A13" s="33"/>
      <c r="B13" s="21"/>
      <c r="C13" s="21"/>
      <c r="D13" s="33"/>
      <c r="E13" s="21"/>
      <c r="F13" s="21"/>
      <c r="G13" s="21"/>
      <c r="H13" s="21"/>
    </row>
    <row r="14" spans="1:8" ht="12.75">
      <c r="A14" s="33"/>
      <c r="B14" s="21"/>
      <c r="C14" s="21"/>
      <c r="D14" s="33"/>
      <c r="E14" s="21"/>
      <c r="F14" s="21"/>
      <c r="G14" s="21"/>
      <c r="H14" s="21"/>
    </row>
    <row r="15" spans="1:8" ht="12.75">
      <c r="A15" s="33"/>
      <c r="B15" s="21"/>
      <c r="C15" s="21"/>
      <c r="D15" s="33"/>
      <c r="E15" s="21"/>
      <c r="F15" s="21"/>
      <c r="G15" s="21"/>
      <c r="H15" s="21"/>
    </row>
    <row r="16" spans="1:8" ht="12.75">
      <c r="A16" s="33"/>
      <c r="B16" s="21"/>
      <c r="C16" s="21"/>
      <c r="D16" s="33"/>
      <c r="E16" s="21"/>
      <c r="F16" s="21"/>
      <c r="G16" s="21"/>
      <c r="H16" s="21"/>
    </row>
    <row r="17" spans="1:8" ht="12.75">
      <c r="A17" s="33"/>
      <c r="B17" s="21"/>
      <c r="C17" s="21"/>
      <c r="D17" s="33"/>
      <c r="E17" s="21"/>
      <c r="F17" s="21"/>
      <c r="G17" s="21"/>
      <c r="H17" s="21"/>
    </row>
    <row r="18" spans="1:8" ht="12.75">
      <c r="A18" s="33"/>
      <c r="B18" s="21"/>
      <c r="C18" s="21"/>
      <c r="D18" s="33"/>
      <c r="E18" s="21"/>
      <c r="F18" s="21"/>
      <c r="G18" s="21"/>
      <c r="H18" s="21"/>
    </row>
    <row r="19" spans="1:8" ht="12.75">
      <c r="A19" s="33"/>
      <c r="B19" s="21"/>
      <c r="C19" s="21"/>
      <c r="D19" s="33"/>
      <c r="E19" s="21"/>
      <c r="F19" s="21"/>
      <c r="G19" s="21"/>
      <c r="H19" s="21"/>
    </row>
    <row r="20" spans="1:8" ht="12.75">
      <c r="A20" s="33"/>
      <c r="B20" s="21"/>
      <c r="C20" s="21"/>
      <c r="D20" s="33"/>
      <c r="E20" s="21"/>
      <c r="F20" s="21"/>
      <c r="G20" s="21"/>
      <c r="H20" s="21"/>
    </row>
    <row r="21" spans="1:8" ht="12.75">
      <c r="A21" s="33"/>
      <c r="B21" s="21"/>
      <c r="C21" s="21"/>
      <c r="D21" s="33"/>
      <c r="E21" s="21"/>
      <c r="F21" s="21"/>
      <c r="G21" s="21"/>
      <c r="H21" s="21"/>
    </row>
    <row r="30" ht="12.75">
      <c r="H30" s="371">
        <v>18</v>
      </c>
    </row>
  </sheetData>
  <sheetProtection insertRows="0" deleteRows="0"/>
  <mergeCells count="2">
    <mergeCell ref="A1:H1"/>
    <mergeCell ref="A7:F7"/>
  </mergeCells>
  <printOptions/>
  <pageMargins left="0.98"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Лист15"/>
  <dimension ref="A1:D49"/>
  <sheetViews>
    <sheetView zoomScalePageLayoutView="0" workbookViewId="0" topLeftCell="A1">
      <selection activeCell="B21" sqref="B21"/>
    </sheetView>
  </sheetViews>
  <sheetFormatPr defaultColWidth="9.00390625" defaultRowHeight="12.75"/>
  <cols>
    <col min="1" max="1" width="12.25390625" style="27" customWidth="1"/>
    <col min="2" max="2" width="46.375" style="27" customWidth="1"/>
    <col min="3" max="3" width="16.875" style="27" customWidth="1"/>
    <col min="4" max="4" width="9.875" style="27" customWidth="1"/>
    <col min="5" max="16384" width="9.125" style="27" customWidth="1"/>
  </cols>
  <sheetData>
    <row r="1" spans="1:4" s="23" customFormat="1" ht="27.75" customHeight="1">
      <c r="A1" s="478" t="s">
        <v>637</v>
      </c>
      <c r="B1" s="478"/>
      <c r="C1" s="478"/>
      <c r="D1" s="478"/>
    </row>
    <row r="2" spans="1:4" s="23" customFormat="1" ht="34.5" customHeight="1">
      <c r="A2" s="540" t="s">
        <v>596</v>
      </c>
      <c r="B2" s="540"/>
      <c r="C2" s="95" t="s">
        <v>638</v>
      </c>
      <c r="D2" s="95" t="s">
        <v>178</v>
      </c>
    </row>
    <row r="3" spans="1:4" ht="16.5" customHeight="1">
      <c r="A3" s="541" t="s">
        <v>678</v>
      </c>
      <c r="B3" s="541"/>
      <c r="C3" s="185">
        <v>6</v>
      </c>
      <c r="D3" s="245">
        <f>C3/C8</f>
        <v>0.17142857142857143</v>
      </c>
    </row>
    <row r="4" spans="1:4" ht="16.5" customHeight="1">
      <c r="A4" s="541" t="s">
        <v>677</v>
      </c>
      <c r="B4" s="541"/>
      <c r="C4" s="185">
        <v>2</v>
      </c>
      <c r="D4" s="245">
        <f>C4/C8</f>
        <v>0.05714285714285714</v>
      </c>
    </row>
    <row r="5" spans="1:4" ht="16.5" customHeight="1">
      <c r="A5" s="541" t="s">
        <v>676</v>
      </c>
      <c r="B5" s="541"/>
      <c r="C5" s="185">
        <v>3</v>
      </c>
      <c r="D5" s="245">
        <f>C5/C8</f>
        <v>0.08571428571428572</v>
      </c>
    </row>
    <row r="6" spans="1:4" ht="16.5" customHeight="1">
      <c r="A6" s="541" t="s">
        <v>675</v>
      </c>
      <c r="B6" s="541"/>
      <c r="C6" s="185">
        <v>9</v>
      </c>
      <c r="D6" s="245">
        <f>C6/C8</f>
        <v>0.2571428571428571</v>
      </c>
    </row>
    <row r="7" spans="1:4" ht="16.5" customHeight="1">
      <c r="A7" s="541" t="s">
        <v>674</v>
      </c>
      <c r="B7" s="541"/>
      <c r="C7" s="185">
        <v>15</v>
      </c>
      <c r="D7" s="245">
        <f>C7/C8</f>
        <v>0.42857142857142855</v>
      </c>
    </row>
    <row r="8" spans="1:4" ht="16.5" customHeight="1">
      <c r="A8" s="539" t="s">
        <v>437</v>
      </c>
      <c r="B8" s="539"/>
      <c r="C8" s="185">
        <f>C3+C4+C5+C6+C7</f>
        <v>35</v>
      </c>
      <c r="D8" s="245">
        <f>D3+D4+D5+D6+D7</f>
        <v>1</v>
      </c>
    </row>
    <row r="9" spans="1:4" ht="14.25" customHeight="1">
      <c r="A9" s="253"/>
      <c r="B9" s="254"/>
      <c r="C9" s="167"/>
      <c r="D9" s="255"/>
    </row>
    <row r="10" spans="1:4" ht="15">
      <c r="A10" s="47"/>
      <c r="B10" s="270"/>
      <c r="C10" s="270"/>
      <c r="D10" s="270"/>
    </row>
    <row r="49" ht="12.75">
      <c r="D49" s="27">
        <v>19</v>
      </c>
    </row>
  </sheetData>
  <sheetProtection/>
  <mergeCells count="8">
    <mergeCell ref="A8:B8"/>
    <mergeCell ref="A1:D1"/>
    <mergeCell ref="A2:B2"/>
    <mergeCell ref="A3:B3"/>
    <mergeCell ref="A4:B4"/>
    <mergeCell ref="A5:B5"/>
    <mergeCell ref="A6:B6"/>
    <mergeCell ref="A7:B7"/>
  </mergeCells>
  <printOptions/>
  <pageMargins left="0.984251968503937" right="0.4724409448818898" top="0.7480314960629921"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Лист16"/>
  <dimension ref="A1:G75"/>
  <sheetViews>
    <sheetView zoomScalePageLayoutView="0" workbookViewId="0" topLeftCell="A46">
      <selection activeCell="G79" sqref="G79:G80"/>
    </sheetView>
  </sheetViews>
  <sheetFormatPr defaultColWidth="9.00390625" defaultRowHeight="12.75"/>
  <cols>
    <col min="1" max="1" width="4.75390625" style="23" customWidth="1"/>
    <col min="2" max="2" width="51.625" style="23" customWidth="1"/>
    <col min="3" max="3" width="8.375" style="23" customWidth="1"/>
    <col min="4" max="4" width="11.75390625" style="23" customWidth="1"/>
    <col min="5" max="5" width="12.00390625" style="23" customWidth="1"/>
    <col min="6" max="6" width="11.75390625" style="23" customWidth="1"/>
    <col min="7" max="7" width="20.75390625" style="23" customWidth="1"/>
    <col min="8" max="16384" width="9.125" style="23" customWidth="1"/>
  </cols>
  <sheetData>
    <row r="1" spans="1:7" ht="39" customHeight="1">
      <c r="A1" s="550" t="s">
        <v>631</v>
      </c>
      <c r="B1" s="550"/>
      <c r="C1" s="550"/>
      <c r="D1" s="550"/>
      <c r="E1" s="550"/>
      <c r="F1" s="550"/>
      <c r="G1" s="550"/>
    </row>
    <row r="2" spans="1:7" ht="12.75" customHeight="1">
      <c r="A2" s="496" t="s">
        <v>175</v>
      </c>
      <c r="B2" s="554" t="s">
        <v>199</v>
      </c>
      <c r="C2" s="496" t="s">
        <v>194</v>
      </c>
      <c r="D2" s="551" t="s">
        <v>501</v>
      </c>
      <c r="E2" s="552"/>
      <c r="F2" s="552"/>
      <c r="G2" s="553"/>
    </row>
    <row r="3" spans="1:7" ht="45.75" customHeight="1">
      <c r="A3" s="496"/>
      <c r="B3" s="554"/>
      <c r="C3" s="496"/>
      <c r="D3" s="81">
        <v>2011</v>
      </c>
      <c r="E3" s="81">
        <v>2012</v>
      </c>
      <c r="F3" s="81">
        <v>2013</v>
      </c>
      <c r="G3" s="187" t="s">
        <v>679</v>
      </c>
    </row>
    <row r="4" spans="1:7" ht="13.5" customHeight="1">
      <c r="A4" s="46">
        <v>1</v>
      </c>
      <c r="B4" s="186" t="s">
        <v>399</v>
      </c>
      <c r="C4" s="46">
        <v>3</v>
      </c>
      <c r="D4" s="81">
        <v>4</v>
      </c>
      <c r="E4" s="81">
        <v>5</v>
      </c>
      <c r="F4" s="81">
        <v>6</v>
      </c>
      <c r="G4" s="187">
        <v>7</v>
      </c>
    </row>
    <row r="5" spans="1:7" ht="15">
      <c r="A5" s="542">
        <v>1</v>
      </c>
      <c r="B5" s="188" t="s">
        <v>31</v>
      </c>
      <c r="C5" s="46" t="s">
        <v>206</v>
      </c>
      <c r="D5" s="355">
        <f>SUM(D8,D11,D14,D17,D23,D26,D29,D35,D38,D41,D44,D47,D50,D53,D56,D59,D62,D65)</f>
        <v>3</v>
      </c>
      <c r="E5" s="355">
        <f>SUM(E8,E11,E14,E17,E23,E26,E29,E35,E38,E41,E44,E47,E50,E53,E56,E59,E62,E65)</f>
        <v>3</v>
      </c>
      <c r="F5" s="355">
        <f>SUM(F8,F11,F14,F17,F23,F26,F29,F35,F38,F41,F44,F47,F50,F53,F56,F59,F62,F65)</f>
        <v>3</v>
      </c>
      <c r="G5" s="355">
        <f>SUM(G8,G11,G14,G17,G23,G26,G29,G35,G38,G41,G44,G47,G50,G53,G56,G59,G62,G65)</f>
        <v>3</v>
      </c>
    </row>
    <row r="6" spans="1:7" ht="15">
      <c r="A6" s="542"/>
      <c r="B6" s="548" t="s">
        <v>32</v>
      </c>
      <c r="C6" s="46" t="s">
        <v>206</v>
      </c>
      <c r="D6" s="355">
        <f>SUM(D9,D12,D15,D18,D24,D27,D30,D36,D39,D42,D45,D48,D51,D54,D57,D60,D63,D66)</f>
        <v>0</v>
      </c>
      <c r="E6" s="355">
        <v>0</v>
      </c>
      <c r="F6" s="355">
        <f>SUM(F9,F12,F15,F18,F24,F27,F30,F36,F39,F42,F45,F48,F51,F54,F57,F60,F63,F66)</f>
        <v>0</v>
      </c>
      <c r="G6" s="355">
        <f>SUM(G9,G12,G15,G18,G24,G27,G30,G36,G39,G42,G45,G48,G51,G54,G57,G60,G63,G66)</f>
        <v>0</v>
      </c>
    </row>
    <row r="7" spans="1:7" ht="15">
      <c r="A7" s="542"/>
      <c r="B7" s="549"/>
      <c r="C7" s="46" t="s">
        <v>178</v>
      </c>
      <c r="D7" s="356">
        <f>IF(D5=0,0,D6/D5)</f>
        <v>0</v>
      </c>
      <c r="E7" s="356">
        <f>IF(E5=0,0,E6/E5)</f>
        <v>0</v>
      </c>
      <c r="F7" s="356">
        <f>IF(F5=0,0,F6/F5)</f>
        <v>0</v>
      </c>
      <c r="G7" s="356">
        <f>IF(G5=0,0,G6/G5)</f>
        <v>0</v>
      </c>
    </row>
    <row r="8" spans="1:7" ht="15">
      <c r="A8" s="542" t="s">
        <v>342</v>
      </c>
      <c r="B8" s="188" t="s">
        <v>417</v>
      </c>
      <c r="C8" s="46" t="s">
        <v>206</v>
      </c>
      <c r="D8" s="358"/>
      <c r="E8" s="358"/>
      <c r="F8" s="358"/>
      <c r="G8" s="358"/>
    </row>
    <row r="9" spans="1:7" ht="15">
      <c r="A9" s="542"/>
      <c r="B9" s="548" t="s">
        <v>204</v>
      </c>
      <c r="C9" s="46" t="s">
        <v>206</v>
      </c>
      <c r="D9" s="358"/>
      <c r="E9" s="358"/>
      <c r="F9" s="358"/>
      <c r="G9" s="358"/>
    </row>
    <row r="10" spans="1:7" ht="15">
      <c r="A10" s="542"/>
      <c r="B10" s="549"/>
      <c r="C10" s="46" t="s">
        <v>178</v>
      </c>
      <c r="D10" s="356">
        <f>IF(D8=0,0,D9/D8)</f>
        <v>0</v>
      </c>
      <c r="E10" s="356">
        <f>IF(E8=0,0,E9/E8)</f>
        <v>0</v>
      </c>
      <c r="F10" s="356">
        <f>IF(F8=0,0,F9/F8)</f>
        <v>0</v>
      </c>
      <c r="G10" s="356">
        <f>IF(G8=0,0,G9/G8)</f>
        <v>0</v>
      </c>
    </row>
    <row r="11" spans="1:7" ht="15">
      <c r="A11" s="542" t="s">
        <v>343</v>
      </c>
      <c r="B11" s="188" t="s">
        <v>418</v>
      </c>
      <c r="C11" s="46" t="s">
        <v>206</v>
      </c>
      <c r="D11" s="358"/>
      <c r="E11" s="358"/>
      <c r="F11" s="358"/>
      <c r="G11" s="358"/>
    </row>
    <row r="12" spans="1:7" ht="15">
      <c r="A12" s="542"/>
      <c r="B12" s="548" t="s">
        <v>204</v>
      </c>
      <c r="C12" s="46" t="s">
        <v>206</v>
      </c>
      <c r="D12" s="358"/>
      <c r="E12" s="358"/>
      <c r="F12" s="358"/>
      <c r="G12" s="358"/>
    </row>
    <row r="13" spans="1:7" ht="15">
      <c r="A13" s="542"/>
      <c r="B13" s="549"/>
      <c r="C13" s="46" t="s">
        <v>178</v>
      </c>
      <c r="D13" s="356">
        <f>IF(D11=0,0,D12/D11)</f>
        <v>0</v>
      </c>
      <c r="E13" s="356">
        <f>IF(E11=0,0,E12/E11)</f>
        <v>0</v>
      </c>
      <c r="F13" s="356">
        <f>IF(F11=0,0,F12/F11)</f>
        <v>0</v>
      </c>
      <c r="G13" s="356">
        <f>IF(G11=0,0,G12/G11)</f>
        <v>0</v>
      </c>
    </row>
    <row r="14" spans="1:7" ht="15">
      <c r="A14" s="542" t="s">
        <v>419</v>
      </c>
      <c r="B14" s="188" t="s">
        <v>33</v>
      </c>
      <c r="C14" s="46" t="s">
        <v>206</v>
      </c>
      <c r="D14" s="358"/>
      <c r="E14" s="358"/>
      <c r="F14" s="358"/>
      <c r="G14" s="358"/>
    </row>
    <row r="15" spans="1:7" ht="15">
      <c r="A15" s="542"/>
      <c r="B15" s="548" t="s">
        <v>204</v>
      </c>
      <c r="C15" s="46" t="s">
        <v>206</v>
      </c>
      <c r="D15" s="358"/>
      <c r="E15" s="358"/>
      <c r="F15" s="358"/>
      <c r="G15" s="358"/>
    </row>
    <row r="16" spans="1:7" ht="15">
      <c r="A16" s="542"/>
      <c r="B16" s="549"/>
      <c r="C16" s="46" t="s">
        <v>178</v>
      </c>
      <c r="D16" s="356">
        <f>IF(D14=0,0,D15/D14)</f>
        <v>0</v>
      </c>
      <c r="E16" s="356">
        <f>IF(E14=0,0,E15/E14)</f>
        <v>0</v>
      </c>
      <c r="F16" s="356">
        <f>IF(F14=0,0,F15/F14)</f>
        <v>0</v>
      </c>
      <c r="G16" s="356">
        <f>IF(G14=0,0,G15/G14)</f>
        <v>0</v>
      </c>
    </row>
    <row r="17" spans="1:7" ht="15">
      <c r="A17" s="542" t="s">
        <v>420</v>
      </c>
      <c r="B17" s="188" t="s">
        <v>146</v>
      </c>
      <c r="C17" s="46" t="s">
        <v>206</v>
      </c>
      <c r="D17" s="358">
        <v>1</v>
      </c>
      <c r="E17" s="358">
        <v>1</v>
      </c>
      <c r="F17" s="358">
        <v>1</v>
      </c>
      <c r="G17" s="358">
        <v>1</v>
      </c>
    </row>
    <row r="18" spans="1:7" ht="15">
      <c r="A18" s="542"/>
      <c r="B18" s="548" t="s">
        <v>204</v>
      </c>
      <c r="C18" s="46" t="s">
        <v>206</v>
      </c>
      <c r="D18" s="358"/>
      <c r="E18" s="358"/>
      <c r="F18" s="358"/>
      <c r="G18" s="358"/>
    </row>
    <row r="19" spans="1:7" ht="15">
      <c r="A19" s="542"/>
      <c r="B19" s="549"/>
      <c r="C19" s="46" t="s">
        <v>178</v>
      </c>
      <c r="D19" s="356">
        <f>IF(D17=0,0,D18/D17)</f>
        <v>0</v>
      </c>
      <c r="E19" s="356">
        <f>IF(E17=0,0,E18/E17)</f>
        <v>0</v>
      </c>
      <c r="F19" s="356">
        <f>IF(F17=0,0,F18/F17)</f>
        <v>0</v>
      </c>
      <c r="G19" s="356">
        <f>IF(G17=0,0,G18/G17)</f>
        <v>0</v>
      </c>
    </row>
    <row r="20" spans="1:7" ht="15">
      <c r="A20" s="542"/>
      <c r="B20" s="97" t="s">
        <v>455</v>
      </c>
      <c r="C20" s="46" t="s">
        <v>206</v>
      </c>
      <c r="D20" s="358"/>
      <c r="E20" s="358"/>
      <c r="F20" s="358"/>
      <c r="G20" s="358"/>
    </row>
    <row r="21" spans="1:7" ht="15">
      <c r="A21" s="542"/>
      <c r="B21" s="548" t="s">
        <v>204</v>
      </c>
      <c r="C21" s="46" t="s">
        <v>206</v>
      </c>
      <c r="D21" s="358"/>
      <c r="E21" s="358"/>
      <c r="F21" s="358"/>
      <c r="G21" s="358"/>
    </row>
    <row r="22" spans="1:7" ht="15">
      <c r="A22" s="542"/>
      <c r="B22" s="549"/>
      <c r="C22" s="46" t="s">
        <v>178</v>
      </c>
      <c r="D22" s="357">
        <f>IF(D20=0,0,D21/D20)</f>
        <v>0</v>
      </c>
      <c r="E22" s="357">
        <f>IF(E20=0,0,E21/E20)</f>
        <v>0</v>
      </c>
      <c r="F22" s="357">
        <f>IF(F20=0,0,F21/F20)</f>
        <v>0</v>
      </c>
      <c r="G22" s="357">
        <f>IF(G20=0,0,G21/G20)</f>
        <v>0</v>
      </c>
    </row>
    <row r="23" spans="1:7" ht="15">
      <c r="A23" s="542" t="s">
        <v>421</v>
      </c>
      <c r="B23" s="188" t="s">
        <v>144</v>
      </c>
      <c r="C23" s="46" t="s">
        <v>206</v>
      </c>
      <c r="D23" s="358"/>
      <c r="E23" s="358"/>
      <c r="F23" s="358"/>
      <c r="G23" s="358"/>
    </row>
    <row r="24" spans="1:7" ht="15">
      <c r="A24" s="542"/>
      <c r="B24" s="548" t="s">
        <v>204</v>
      </c>
      <c r="C24" s="46" t="s">
        <v>206</v>
      </c>
      <c r="D24" s="358"/>
      <c r="E24" s="358"/>
      <c r="F24" s="358"/>
      <c r="G24" s="358"/>
    </row>
    <row r="25" spans="1:7" ht="15">
      <c r="A25" s="542"/>
      <c r="B25" s="549"/>
      <c r="C25" s="46" t="s">
        <v>178</v>
      </c>
      <c r="D25" s="356">
        <f>IF(D23=0,0,D24/D23)</f>
        <v>0</v>
      </c>
      <c r="E25" s="356">
        <f>IF(E23=0,0,E24/E23)</f>
        <v>0</v>
      </c>
      <c r="F25" s="356">
        <f>IF(F23=0,0,F24/F23)</f>
        <v>0</v>
      </c>
      <c r="G25" s="356">
        <f>IF(G23=0,0,G24/G23)</f>
        <v>0</v>
      </c>
    </row>
    <row r="26" spans="1:7" ht="15">
      <c r="A26" s="542" t="s">
        <v>422</v>
      </c>
      <c r="B26" s="188" t="s">
        <v>169</v>
      </c>
      <c r="C26" s="46" t="s">
        <v>206</v>
      </c>
      <c r="D26" s="358">
        <v>1</v>
      </c>
      <c r="E26" s="358">
        <v>1</v>
      </c>
      <c r="F26" s="358">
        <v>1</v>
      </c>
      <c r="G26" s="358">
        <v>1</v>
      </c>
    </row>
    <row r="27" spans="1:7" ht="15">
      <c r="A27" s="542"/>
      <c r="B27" s="548" t="s">
        <v>204</v>
      </c>
      <c r="C27" s="46" t="s">
        <v>206</v>
      </c>
      <c r="D27" s="358"/>
      <c r="E27" s="358"/>
      <c r="F27" s="358"/>
      <c r="G27" s="358"/>
    </row>
    <row r="28" spans="1:7" ht="15">
      <c r="A28" s="542"/>
      <c r="B28" s="549"/>
      <c r="C28" s="46" t="s">
        <v>178</v>
      </c>
      <c r="D28" s="356">
        <f>IF(D26=0,0,D27/D26)</f>
        <v>0</v>
      </c>
      <c r="E28" s="356">
        <f>IF(E26=0,0,E27/E26)</f>
        <v>0</v>
      </c>
      <c r="F28" s="356">
        <f>IF(F26=0,0,F27/F26)</f>
        <v>0</v>
      </c>
      <c r="G28" s="356">
        <f>IF(G26=0,0,G27/G26)</f>
        <v>0</v>
      </c>
    </row>
    <row r="29" spans="1:7" ht="15" customHeight="1">
      <c r="A29" s="542" t="s">
        <v>423</v>
      </c>
      <c r="B29" s="188" t="s">
        <v>145</v>
      </c>
      <c r="C29" s="46" t="s">
        <v>206</v>
      </c>
      <c r="D29" s="359"/>
      <c r="E29" s="359"/>
      <c r="F29" s="359"/>
      <c r="G29" s="359"/>
    </row>
    <row r="30" spans="1:7" ht="15">
      <c r="A30" s="542"/>
      <c r="B30" s="548" t="s">
        <v>204</v>
      </c>
      <c r="C30" s="46" t="s">
        <v>206</v>
      </c>
      <c r="D30" s="359"/>
      <c r="E30" s="359"/>
      <c r="F30" s="359"/>
      <c r="G30" s="359"/>
    </row>
    <row r="31" spans="1:7" ht="15">
      <c r="A31" s="542"/>
      <c r="B31" s="549"/>
      <c r="C31" s="46" t="s">
        <v>178</v>
      </c>
      <c r="D31" s="356">
        <f>IF(D29=0,0,D30/D29)</f>
        <v>0</v>
      </c>
      <c r="E31" s="356">
        <f>IF(E29=0,0,E30/E29)</f>
        <v>0</v>
      </c>
      <c r="F31" s="356">
        <f>IF(F29=0,0,F30/F29)</f>
        <v>0</v>
      </c>
      <c r="G31" s="356">
        <f>IF(G29=0,0,G30/G29)</f>
        <v>0</v>
      </c>
    </row>
    <row r="32" spans="1:7" ht="15">
      <c r="A32" s="542"/>
      <c r="B32" s="190" t="s">
        <v>632</v>
      </c>
      <c r="C32" s="46" t="s">
        <v>206</v>
      </c>
      <c r="D32" s="359"/>
      <c r="E32" s="359"/>
      <c r="F32" s="359"/>
      <c r="G32" s="359"/>
    </row>
    <row r="33" spans="1:7" ht="15">
      <c r="A33" s="542"/>
      <c r="B33" s="548" t="s">
        <v>204</v>
      </c>
      <c r="C33" s="46" t="s">
        <v>206</v>
      </c>
      <c r="D33" s="359"/>
      <c r="E33" s="359"/>
      <c r="F33" s="359"/>
      <c r="G33" s="359"/>
    </row>
    <row r="34" spans="1:7" ht="15">
      <c r="A34" s="542"/>
      <c r="B34" s="549"/>
      <c r="C34" s="46" t="s">
        <v>178</v>
      </c>
      <c r="D34" s="356">
        <f>IF(D32=0,0,D33/D32)</f>
        <v>0</v>
      </c>
      <c r="E34" s="356">
        <f>IF(E32=0,0,E33/E32)</f>
        <v>0</v>
      </c>
      <c r="F34" s="356">
        <f>IF(F32=0,0,F33/F32)</f>
        <v>0</v>
      </c>
      <c r="G34" s="356">
        <f>IF(G32=0,0,G33/G32)</f>
        <v>0</v>
      </c>
    </row>
    <row r="35" spans="1:7" ht="15">
      <c r="A35" s="542" t="s">
        <v>424</v>
      </c>
      <c r="B35" s="188" t="s">
        <v>170</v>
      </c>
      <c r="C35" s="46" t="s">
        <v>206</v>
      </c>
      <c r="D35" s="359"/>
      <c r="E35" s="359"/>
      <c r="F35" s="359"/>
      <c r="G35" s="359"/>
    </row>
    <row r="36" spans="1:7" ht="15">
      <c r="A36" s="542"/>
      <c r="B36" s="548" t="s">
        <v>204</v>
      </c>
      <c r="C36" s="46" t="s">
        <v>206</v>
      </c>
      <c r="D36" s="359"/>
      <c r="E36" s="359"/>
      <c r="F36" s="359"/>
      <c r="G36" s="359"/>
    </row>
    <row r="37" spans="1:7" ht="15">
      <c r="A37" s="542"/>
      <c r="B37" s="549"/>
      <c r="C37" s="46" t="s">
        <v>178</v>
      </c>
      <c r="D37" s="356">
        <f>IF(D35=0,0,D36/D35)</f>
        <v>0</v>
      </c>
      <c r="E37" s="356">
        <f>IF(E35=0,0,E36/E35)</f>
        <v>0</v>
      </c>
      <c r="F37" s="356">
        <f>IF(F35=0,0,F36/F35)</f>
        <v>0</v>
      </c>
      <c r="G37" s="356">
        <f>IF(G35=0,0,G36/G35)</f>
        <v>0</v>
      </c>
    </row>
    <row r="38" spans="1:7" ht="15">
      <c r="A38" s="542" t="s">
        <v>425</v>
      </c>
      <c r="B38" s="188" t="s">
        <v>30</v>
      </c>
      <c r="C38" s="46" t="s">
        <v>206</v>
      </c>
      <c r="D38" s="359"/>
      <c r="E38" s="359"/>
      <c r="F38" s="359"/>
      <c r="G38" s="359"/>
    </row>
    <row r="39" spans="1:7" ht="15">
      <c r="A39" s="542"/>
      <c r="B39" s="548" t="s">
        <v>204</v>
      </c>
      <c r="C39" s="46" t="s">
        <v>206</v>
      </c>
      <c r="D39" s="359"/>
      <c r="E39" s="359"/>
      <c r="F39" s="359"/>
      <c r="G39" s="359"/>
    </row>
    <row r="40" spans="1:7" ht="15">
      <c r="A40" s="542"/>
      <c r="B40" s="549"/>
      <c r="C40" s="46" t="s">
        <v>178</v>
      </c>
      <c r="D40" s="356">
        <f>IF(D38=0,0,D39/D38)</f>
        <v>0</v>
      </c>
      <c r="E40" s="356">
        <f>IF(E38=0,0,E39/E38)</f>
        <v>0</v>
      </c>
      <c r="F40" s="356">
        <f>IF(F38=0,0,F39/F38)</f>
        <v>0</v>
      </c>
      <c r="G40" s="356">
        <f>IF(G38=0,0,G39/G38)</f>
        <v>0</v>
      </c>
    </row>
    <row r="41" spans="1:7" ht="15">
      <c r="A41" s="542" t="s">
        <v>426</v>
      </c>
      <c r="B41" s="188" t="s">
        <v>34</v>
      </c>
      <c r="C41" s="46" t="s">
        <v>206</v>
      </c>
      <c r="D41" s="359">
        <v>1</v>
      </c>
      <c r="E41" s="359">
        <v>1</v>
      </c>
      <c r="F41" s="359">
        <v>1</v>
      </c>
      <c r="G41" s="359">
        <v>1</v>
      </c>
    </row>
    <row r="42" spans="1:7" ht="15">
      <c r="A42" s="542"/>
      <c r="B42" s="548" t="s">
        <v>204</v>
      </c>
      <c r="C42" s="46" t="s">
        <v>206</v>
      </c>
      <c r="D42" s="359"/>
      <c r="E42" s="359"/>
      <c r="F42" s="359"/>
      <c r="G42" s="359"/>
    </row>
    <row r="43" spans="1:7" ht="15">
      <c r="A43" s="542"/>
      <c r="B43" s="549"/>
      <c r="C43" s="46" t="s">
        <v>178</v>
      </c>
      <c r="D43" s="356">
        <f>IF(D41=0,0,D42/D41)</f>
        <v>0</v>
      </c>
      <c r="E43" s="356">
        <f>IF(E41=0,0,E42/E41)</f>
        <v>0</v>
      </c>
      <c r="F43" s="356">
        <f>IF(F41=0,0,F42/F41)</f>
        <v>0</v>
      </c>
      <c r="G43" s="356">
        <f>IF(G41=0,0,G42/G41)</f>
        <v>0</v>
      </c>
    </row>
    <row r="44" spans="1:7" ht="15">
      <c r="A44" s="542" t="s">
        <v>427</v>
      </c>
      <c r="B44" s="188" t="s">
        <v>641</v>
      </c>
      <c r="C44" s="46" t="s">
        <v>206</v>
      </c>
      <c r="D44" s="359"/>
      <c r="E44" s="359"/>
      <c r="F44" s="359"/>
      <c r="G44" s="359"/>
    </row>
    <row r="45" spans="1:7" ht="15">
      <c r="A45" s="542"/>
      <c r="B45" s="548" t="s">
        <v>204</v>
      </c>
      <c r="C45" s="46" t="s">
        <v>206</v>
      </c>
      <c r="D45" s="359"/>
      <c r="E45" s="359"/>
      <c r="F45" s="359"/>
      <c r="G45" s="359"/>
    </row>
    <row r="46" spans="1:7" ht="15">
      <c r="A46" s="542"/>
      <c r="B46" s="549"/>
      <c r="C46" s="46" t="s">
        <v>178</v>
      </c>
      <c r="D46" s="356">
        <f>IF(D44=0,0,D45/D44)</f>
        <v>0</v>
      </c>
      <c r="E46" s="356">
        <f>IF(E44=0,0,E45/E44)</f>
        <v>0</v>
      </c>
      <c r="F46" s="356">
        <f>IF(F44=0,0,F45/F44)</f>
        <v>0</v>
      </c>
      <c r="G46" s="356">
        <f>IF(G44=0,0,G45/G44)</f>
        <v>0</v>
      </c>
    </row>
    <row r="47" spans="1:7" ht="15">
      <c r="A47" s="542" t="s">
        <v>428</v>
      </c>
      <c r="B47" s="188" t="s">
        <v>35</v>
      </c>
      <c r="C47" s="46" t="s">
        <v>206</v>
      </c>
      <c r="D47" s="359"/>
      <c r="E47" s="359"/>
      <c r="F47" s="359"/>
      <c r="G47" s="359"/>
    </row>
    <row r="48" spans="1:7" ht="15">
      <c r="A48" s="542"/>
      <c r="B48" s="548" t="s">
        <v>204</v>
      </c>
      <c r="C48" s="46" t="s">
        <v>206</v>
      </c>
      <c r="D48" s="359"/>
      <c r="E48" s="359"/>
      <c r="F48" s="359"/>
      <c r="G48" s="359"/>
    </row>
    <row r="49" spans="1:7" ht="15">
      <c r="A49" s="542"/>
      <c r="B49" s="549"/>
      <c r="C49" s="46" t="s">
        <v>178</v>
      </c>
      <c r="D49" s="356">
        <f>IF(D47=0,0,D48/D47)</f>
        <v>0</v>
      </c>
      <c r="E49" s="356">
        <f>IF(E47=0,0,E48/E47)</f>
        <v>0</v>
      </c>
      <c r="F49" s="356">
        <f>IF(F47=0,0,F48/F47)</f>
        <v>0</v>
      </c>
      <c r="G49" s="356">
        <f>IF(G47=0,0,G48/G47)</f>
        <v>0</v>
      </c>
    </row>
    <row r="50" spans="1:7" ht="15.75" customHeight="1">
      <c r="A50" s="542" t="s">
        <v>429</v>
      </c>
      <c r="B50" s="188" t="s">
        <v>36</v>
      </c>
      <c r="C50" s="46" t="s">
        <v>206</v>
      </c>
      <c r="D50" s="359"/>
      <c r="E50" s="359"/>
      <c r="F50" s="359"/>
      <c r="G50" s="359"/>
    </row>
    <row r="51" spans="1:7" ht="15">
      <c r="A51" s="542"/>
      <c r="B51" s="548" t="s">
        <v>204</v>
      </c>
      <c r="C51" s="46" t="s">
        <v>206</v>
      </c>
      <c r="D51" s="359"/>
      <c r="E51" s="359"/>
      <c r="F51" s="359"/>
      <c r="G51" s="359"/>
    </row>
    <row r="52" spans="1:7" ht="15">
      <c r="A52" s="542"/>
      <c r="B52" s="549"/>
      <c r="C52" s="46" t="s">
        <v>178</v>
      </c>
      <c r="D52" s="356">
        <f>IF(D50=0,0,D51/D50)</f>
        <v>0</v>
      </c>
      <c r="E52" s="356">
        <f>IF(E50=0,0,E51/E50)</f>
        <v>0</v>
      </c>
      <c r="F52" s="356">
        <f>IF(F50=0,0,F51/F50)</f>
        <v>0</v>
      </c>
      <c r="G52" s="356">
        <f>IF(G50=0,0,G51/G50)</f>
        <v>0</v>
      </c>
    </row>
    <row r="53" spans="1:7" ht="15">
      <c r="A53" s="542" t="s">
        <v>430</v>
      </c>
      <c r="B53" s="188" t="s">
        <v>171</v>
      </c>
      <c r="C53" s="46" t="s">
        <v>206</v>
      </c>
      <c r="D53" s="359"/>
      <c r="E53" s="359"/>
      <c r="F53" s="359"/>
      <c r="G53" s="359"/>
    </row>
    <row r="54" spans="1:7" ht="15">
      <c r="A54" s="542"/>
      <c r="B54" s="548" t="s">
        <v>204</v>
      </c>
      <c r="C54" s="46" t="s">
        <v>206</v>
      </c>
      <c r="D54" s="359"/>
      <c r="E54" s="359"/>
      <c r="F54" s="359"/>
      <c r="G54" s="359"/>
    </row>
    <row r="55" spans="1:7" ht="15">
      <c r="A55" s="542"/>
      <c r="B55" s="549"/>
      <c r="C55" s="46" t="s">
        <v>178</v>
      </c>
      <c r="D55" s="356">
        <f>IF(D53=0,0,D54/D53)</f>
        <v>0</v>
      </c>
      <c r="E55" s="356">
        <f>IF(E53=0,0,E54/E53)</f>
        <v>0</v>
      </c>
      <c r="F55" s="356">
        <f>IF(F53=0,0,F54/F53)</f>
        <v>0</v>
      </c>
      <c r="G55" s="356">
        <f>IF(G53=0,0,G54/G53)</f>
        <v>0</v>
      </c>
    </row>
    <row r="56" spans="1:7" ht="15">
      <c r="A56" s="542" t="s">
        <v>431</v>
      </c>
      <c r="B56" s="188" t="s">
        <v>172</v>
      </c>
      <c r="C56" s="46" t="s">
        <v>206</v>
      </c>
      <c r="D56" s="359"/>
      <c r="E56" s="359"/>
      <c r="F56" s="359"/>
      <c r="G56" s="359"/>
    </row>
    <row r="57" spans="1:7" ht="15">
      <c r="A57" s="542"/>
      <c r="B57" s="548" t="s">
        <v>204</v>
      </c>
      <c r="C57" s="46" t="s">
        <v>206</v>
      </c>
      <c r="D57" s="359"/>
      <c r="E57" s="359"/>
      <c r="F57" s="359"/>
      <c r="G57" s="359"/>
    </row>
    <row r="58" spans="1:7" ht="15">
      <c r="A58" s="542"/>
      <c r="B58" s="549"/>
      <c r="C58" s="46" t="s">
        <v>178</v>
      </c>
      <c r="D58" s="356">
        <f>IF(D56=0,0,D57/D56)</f>
        <v>0</v>
      </c>
      <c r="E58" s="356">
        <f>IF(E56=0,0,E57/E56)</f>
        <v>0</v>
      </c>
      <c r="F58" s="356">
        <f>IF(F56=0,0,F57/F56)</f>
        <v>0</v>
      </c>
      <c r="G58" s="356">
        <f>IF(G56=0,0,G57/G56)</f>
        <v>0</v>
      </c>
    </row>
    <row r="59" spans="1:7" ht="18.75" customHeight="1">
      <c r="A59" s="542" t="s">
        <v>432</v>
      </c>
      <c r="B59" s="188" t="s">
        <v>37</v>
      </c>
      <c r="C59" s="46" t="s">
        <v>206</v>
      </c>
      <c r="D59" s="359"/>
      <c r="E59" s="359"/>
      <c r="F59" s="359"/>
      <c r="G59" s="359"/>
    </row>
    <row r="60" spans="1:7" ht="15">
      <c r="A60" s="542"/>
      <c r="B60" s="548" t="s">
        <v>204</v>
      </c>
      <c r="C60" s="46" t="s">
        <v>206</v>
      </c>
      <c r="D60" s="359"/>
      <c r="E60" s="359"/>
      <c r="F60" s="359"/>
      <c r="G60" s="359"/>
    </row>
    <row r="61" spans="1:7" ht="15">
      <c r="A61" s="542"/>
      <c r="B61" s="549"/>
      <c r="C61" s="46" t="s">
        <v>178</v>
      </c>
      <c r="D61" s="356">
        <f>IF(D59=0,0,D60/D59)</f>
        <v>0</v>
      </c>
      <c r="E61" s="356">
        <f>IF(E59=0,0,E60/E59)</f>
        <v>0</v>
      </c>
      <c r="F61" s="356">
        <f>IF(F59=0,0,F60/F59)</f>
        <v>0</v>
      </c>
      <c r="G61" s="356">
        <f>IF(G59=0,0,G60/G59)</f>
        <v>0</v>
      </c>
    </row>
    <row r="62" spans="1:7" ht="15">
      <c r="A62" s="542" t="s">
        <v>433</v>
      </c>
      <c r="B62" s="188" t="s">
        <v>38</v>
      </c>
      <c r="C62" s="46" t="s">
        <v>206</v>
      </c>
      <c r="D62" s="359"/>
      <c r="E62" s="359"/>
      <c r="F62" s="359"/>
      <c r="G62" s="359"/>
    </row>
    <row r="63" spans="1:7" ht="15">
      <c r="A63" s="542"/>
      <c r="B63" s="548" t="s">
        <v>204</v>
      </c>
      <c r="C63" s="46" t="s">
        <v>206</v>
      </c>
      <c r="D63" s="359"/>
      <c r="E63" s="359"/>
      <c r="F63" s="359"/>
      <c r="G63" s="359"/>
    </row>
    <row r="64" spans="1:7" ht="15">
      <c r="A64" s="542"/>
      <c r="B64" s="549"/>
      <c r="C64" s="46" t="s">
        <v>178</v>
      </c>
      <c r="D64" s="356">
        <f>IF(D62=0,0,D63/D62)</f>
        <v>0</v>
      </c>
      <c r="E64" s="356">
        <f>IF(E62=0,0,E63/E62)</f>
        <v>0</v>
      </c>
      <c r="F64" s="356">
        <f>IF(F62=0,0,F63/F62)</f>
        <v>0</v>
      </c>
      <c r="G64" s="356">
        <f>IF(G62=0,0,G63/G62)</f>
        <v>0</v>
      </c>
    </row>
    <row r="65" spans="1:7" ht="15">
      <c r="A65" s="542" t="s">
        <v>434</v>
      </c>
      <c r="B65" s="188" t="s">
        <v>173</v>
      </c>
      <c r="C65" s="46" t="s">
        <v>206</v>
      </c>
      <c r="D65" s="359"/>
      <c r="E65" s="359"/>
      <c r="F65" s="359"/>
      <c r="G65" s="359"/>
    </row>
    <row r="66" spans="1:7" ht="15">
      <c r="A66" s="542"/>
      <c r="B66" s="548" t="s">
        <v>204</v>
      </c>
      <c r="C66" s="46" t="s">
        <v>206</v>
      </c>
      <c r="D66" s="359"/>
      <c r="E66" s="359"/>
      <c r="F66" s="359"/>
      <c r="G66" s="359"/>
    </row>
    <row r="67" spans="1:7" ht="15">
      <c r="A67" s="542"/>
      <c r="B67" s="549"/>
      <c r="C67" s="46" t="s">
        <v>178</v>
      </c>
      <c r="D67" s="356">
        <f>IF(D65=0,0,D66/D65)</f>
        <v>0</v>
      </c>
      <c r="E67" s="356">
        <f>IF(E65=0,0,E66/E65)</f>
        <v>0</v>
      </c>
      <c r="F67" s="356">
        <f>IF(F65=0,0,F66/F65)</f>
        <v>0</v>
      </c>
      <c r="G67" s="356">
        <f>IF(G65=0,0,G66/G65)</f>
        <v>0</v>
      </c>
    </row>
    <row r="68" spans="1:7" s="257" customFormat="1" ht="15">
      <c r="A68" s="543" t="s">
        <v>598</v>
      </c>
      <c r="B68" s="256" t="s">
        <v>599</v>
      </c>
      <c r="C68" s="46" t="s">
        <v>206</v>
      </c>
      <c r="D68" s="359"/>
      <c r="E68" s="359"/>
      <c r="F68" s="359"/>
      <c r="G68" s="359"/>
    </row>
    <row r="69" spans="1:7" s="257" customFormat="1" ht="15">
      <c r="A69" s="544"/>
      <c r="B69" s="546" t="s">
        <v>204</v>
      </c>
      <c r="C69" s="46" t="s">
        <v>206</v>
      </c>
      <c r="D69" s="359"/>
      <c r="E69" s="359"/>
      <c r="F69" s="359"/>
      <c r="G69" s="359"/>
    </row>
    <row r="70" spans="1:7" s="257" customFormat="1" ht="15">
      <c r="A70" s="545"/>
      <c r="B70" s="547"/>
      <c r="C70" s="46" t="s">
        <v>178</v>
      </c>
      <c r="D70" s="356">
        <f>IF(D68=0,0,D69/D68)</f>
        <v>0</v>
      </c>
      <c r="E70" s="356">
        <f>IF(E68=0,0,E69/E68)</f>
        <v>0</v>
      </c>
      <c r="F70" s="356">
        <f>IF(F68=0,0,F69/F68)</f>
        <v>0</v>
      </c>
      <c r="G70" s="356">
        <f>IF(G68=0,0,G69/G68)</f>
        <v>0</v>
      </c>
    </row>
    <row r="71" spans="1:7" ht="12.75" customHeight="1">
      <c r="A71" s="47"/>
      <c r="B71" s="47"/>
      <c r="C71" s="47"/>
      <c r="D71" s="47"/>
      <c r="E71" s="47"/>
      <c r="F71" s="47"/>
      <c r="G71" s="47"/>
    </row>
    <row r="72" spans="1:7" ht="15">
      <c r="A72" s="556" t="s">
        <v>174</v>
      </c>
      <c r="B72" s="556"/>
      <c r="C72" s="556"/>
      <c r="D72" s="556"/>
      <c r="E72" s="556"/>
      <c r="F72" s="556"/>
      <c r="G72" s="47"/>
    </row>
    <row r="73" spans="1:7" ht="15">
      <c r="A73" s="555">
        <v>20</v>
      </c>
      <c r="B73" s="555"/>
      <c r="C73" s="555"/>
      <c r="D73" s="555"/>
      <c r="E73" s="555"/>
      <c r="F73" s="555"/>
      <c r="G73" s="555"/>
    </row>
    <row r="75" ht="12.75">
      <c r="B75" s="372"/>
    </row>
  </sheetData>
  <sheetProtection/>
  <mergeCells count="49">
    <mergeCell ref="A73:G73"/>
    <mergeCell ref="B15:B16"/>
    <mergeCell ref="A72:F72"/>
    <mergeCell ref="A8:A10"/>
    <mergeCell ref="A11:A13"/>
    <mergeCell ref="A14:A16"/>
    <mergeCell ref="B27:B28"/>
    <mergeCell ref="A26:A28"/>
    <mergeCell ref="B30:B31"/>
    <mergeCell ref="B33:B34"/>
    <mergeCell ref="B9:B10"/>
    <mergeCell ref="B12:B13"/>
    <mergeCell ref="B21:B22"/>
    <mergeCell ref="B18:B19"/>
    <mergeCell ref="A29:A34"/>
    <mergeCell ref="A35:A37"/>
    <mergeCell ref="A38:A40"/>
    <mergeCell ref="B42:B43"/>
    <mergeCell ref="B45:B46"/>
    <mergeCell ref="A44:A46"/>
    <mergeCell ref="A41:A43"/>
    <mergeCell ref="B36:B37"/>
    <mergeCell ref="B39:B40"/>
    <mergeCell ref="A17:A22"/>
    <mergeCell ref="A59:A61"/>
    <mergeCell ref="B63:B64"/>
    <mergeCell ref="B54:B55"/>
    <mergeCell ref="B57:B58"/>
    <mergeCell ref="A53:A55"/>
    <mergeCell ref="A56:A58"/>
    <mergeCell ref="B24:B25"/>
    <mergeCell ref="A23:A25"/>
    <mergeCell ref="B48:B49"/>
    <mergeCell ref="A1:G1"/>
    <mergeCell ref="D2:G2"/>
    <mergeCell ref="A2:A3"/>
    <mergeCell ref="A5:A7"/>
    <mergeCell ref="C2:C3"/>
    <mergeCell ref="B2:B3"/>
    <mergeCell ref="B6:B7"/>
    <mergeCell ref="A47:A49"/>
    <mergeCell ref="A68:A70"/>
    <mergeCell ref="B69:B70"/>
    <mergeCell ref="B60:B61"/>
    <mergeCell ref="B51:B52"/>
    <mergeCell ref="B66:B67"/>
    <mergeCell ref="A62:A64"/>
    <mergeCell ref="A65:A67"/>
    <mergeCell ref="A50:A52"/>
  </mergeCells>
  <dataValidations count="14">
    <dataValidation type="whole" operator="lessThanOrEqual" showInputMessage="1" showErrorMessage="1" error="Не повинно бути більше за кількість всього автокранів" sqref="D9:G9">
      <formula1>D8</formula1>
    </dataValidation>
    <dataValidation type="whole" operator="lessThanOrEqual" showInputMessage="1" showErrorMessage="1" error="Не повинно бути більше за кількість всього електролабораторій" sqref="D27:G27">
      <formula1>D26</formula1>
    </dataValidation>
    <dataValidation type="whole" operator="lessThanOrEqual" showInputMessage="1" showErrorMessage="1" error="Не повинно бути більше за кількість всього пересувних електромеханічних майстерень" sqref="D24:G24">
      <formula1>D23</formula1>
    </dataValidation>
    <dataValidation type="whole" operator="lessThanOrEqual" showInputMessage="1" showErrorMessage="1" error="Не повинно бути більше за кількість всього телевишок та автогідропідйомників" sqref="D18:G18">
      <formula1>D17</formula1>
    </dataValidation>
    <dataValidation type="whole" operator="lessThanOrEqual" showInputMessage="1" showErrorMessage="1" error="Не повинно бути більше за кількість всього бурокранових установок" sqref="D15:G15">
      <formula1>D14</formula1>
    </dataValidation>
    <dataValidation type="whole" operator="lessThanOrEqual" showInputMessage="1" showErrorMessage="1" error="Не повинно бути більше за кількість всього автобурових машин" sqref="D12:G12">
      <formula1>D11</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8:G8">
      <formula1>D5-D11-D14-D17-D23-D26-D29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11:G11">
      <formula1>D5-D8-D14-D17-D23-D26-D29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14:G14">
      <formula1>D5-D8-D11-D17-D23-D26-D29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17:G17">
      <formula1>D5-D8-D11-D14-D23-D26-D29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23:G23">
      <formula1>D5-D8-D11-D14-D17-D26-D29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26:G26">
      <formula1>D5-D8-D11-D14-D17-D23-D29</formula1>
    </dataValidation>
    <dataValidation operator="lessThanOrEqual" showInputMessage="1" showErrorMessage="1" error="Не повинно бути більше за кількість всього автотракторної техніки і спецмеханізмів в електричних мережах" sqref="D34:G34 D37:G37 D40:G40 D43:G43 D46:G46 D49:G49 D52:G52 D55:G55 D64:G64 D58:G58 D61:G61 D28:G28 D31:G31 D25:G25 D19:G22 D10:G10 D13:G13 D16:G16 D67:G67 D70:G70"/>
    <dataValidation operator="lessThanOrEqual" showErrorMessage="1" errorTitle="Не заповнювати" error="Не повинно бути більше за кількість всього автотракторної техніки і спецмеханізмів в електричних мережах" sqref="D7:G7"/>
  </dataValidations>
  <printOptions/>
  <pageMargins left="1.03" right="0.48" top="0.29" bottom="0.37" header="0.27" footer="0.32"/>
  <pageSetup horizontalDpi="600" verticalDpi="600" orientation="portrait" paperSize="9" scale="69" r:id="rId1"/>
  <ignoredErrors>
    <ignoredError sqref="B4" numberStoredAsText="1"/>
    <ignoredError sqref="A50:A68" twoDigitTextYear="1"/>
  </ignoredErrors>
</worksheet>
</file>

<file path=xl/worksheets/sheet17.xml><?xml version="1.0" encoding="utf-8"?>
<worksheet xmlns="http://schemas.openxmlformats.org/spreadsheetml/2006/main" xmlns:r="http://schemas.openxmlformats.org/officeDocument/2006/relationships">
  <sheetPr codeName="Лист17"/>
  <dimension ref="A1:P38"/>
  <sheetViews>
    <sheetView zoomScalePageLayoutView="0" workbookViewId="0" topLeftCell="A1">
      <selection activeCell="P42" sqref="P42"/>
    </sheetView>
  </sheetViews>
  <sheetFormatPr defaultColWidth="9.00390625" defaultRowHeight="12.75"/>
  <cols>
    <col min="1" max="1" width="3.75390625" style="31" customWidth="1"/>
    <col min="2" max="2" width="15.875" style="31" customWidth="1"/>
    <col min="3" max="3" width="12.875" style="31" customWidth="1"/>
    <col min="4" max="4" width="8.375" style="31" customWidth="1"/>
    <col min="5" max="5" width="13.125" style="31" customWidth="1"/>
    <col min="6" max="6" width="14.00390625" style="31" customWidth="1"/>
    <col min="7" max="7" width="11.00390625" style="31" customWidth="1"/>
    <col min="8" max="8" width="10.00390625" style="31" customWidth="1"/>
    <col min="9" max="9" width="9.75390625" style="31" customWidth="1"/>
    <col min="10" max="10" width="11.125" style="31" customWidth="1"/>
    <col min="11" max="11" width="10.125" style="31" customWidth="1"/>
    <col min="12" max="12" width="7.375" style="31" customWidth="1"/>
    <col min="13" max="13" width="12.00390625" style="31" customWidth="1"/>
    <col min="14" max="14" width="11.25390625" style="31" customWidth="1"/>
    <col min="15" max="15" width="11.375" style="31" customWidth="1"/>
    <col min="16" max="16" width="19.625" style="31" customWidth="1"/>
    <col min="17" max="16384" width="9.125" style="31" customWidth="1"/>
  </cols>
  <sheetData>
    <row r="1" spans="1:16" ht="23.25" customHeight="1">
      <c r="A1" s="557" t="s">
        <v>45</v>
      </c>
      <c r="B1" s="558"/>
      <c r="C1" s="558"/>
      <c r="D1" s="558"/>
      <c r="E1" s="558"/>
      <c r="F1" s="558"/>
      <c r="G1" s="558"/>
      <c r="H1" s="558"/>
      <c r="I1" s="558"/>
      <c r="J1" s="558"/>
      <c r="K1" s="558"/>
      <c r="L1" s="558"/>
      <c r="M1" s="558"/>
      <c r="N1" s="558"/>
      <c r="O1" s="558"/>
      <c r="P1" s="559"/>
    </row>
    <row r="2" spans="1:16" s="32" customFormat="1" ht="53.25" customHeight="1">
      <c r="A2" s="496" t="s">
        <v>175</v>
      </c>
      <c r="B2" s="496" t="s">
        <v>43</v>
      </c>
      <c r="C2" s="496" t="s">
        <v>409</v>
      </c>
      <c r="D2" s="496" t="s">
        <v>410</v>
      </c>
      <c r="E2" s="561" t="s">
        <v>44</v>
      </c>
      <c r="F2" s="496" t="s">
        <v>411</v>
      </c>
      <c r="G2" s="496" t="s">
        <v>415</v>
      </c>
      <c r="H2" s="496" t="s">
        <v>47</v>
      </c>
      <c r="I2" s="496"/>
      <c r="J2" s="496" t="s">
        <v>39</v>
      </c>
      <c r="K2" s="496" t="s">
        <v>416</v>
      </c>
      <c r="L2" s="496" t="s">
        <v>412</v>
      </c>
      <c r="M2" s="496"/>
      <c r="N2" s="496"/>
      <c r="O2" s="496"/>
      <c r="P2" s="496"/>
    </row>
    <row r="3" spans="1:16" ht="69" customHeight="1">
      <c r="A3" s="496"/>
      <c r="B3" s="496"/>
      <c r="C3" s="496"/>
      <c r="D3" s="496"/>
      <c r="E3" s="562"/>
      <c r="F3" s="496"/>
      <c r="G3" s="496"/>
      <c r="H3" s="46" t="s">
        <v>413</v>
      </c>
      <c r="I3" s="46" t="s">
        <v>414</v>
      </c>
      <c r="J3" s="496"/>
      <c r="K3" s="496"/>
      <c r="L3" s="46" t="s">
        <v>40</v>
      </c>
      <c r="M3" s="46" t="s">
        <v>41</v>
      </c>
      <c r="N3" s="46" t="s">
        <v>48</v>
      </c>
      <c r="O3" s="46" t="s">
        <v>42</v>
      </c>
      <c r="P3" s="46" t="s">
        <v>49</v>
      </c>
    </row>
    <row r="4" spans="1:16" ht="12" customHeight="1">
      <c r="A4" s="46">
        <v>1</v>
      </c>
      <c r="B4" s="46">
        <v>2</v>
      </c>
      <c r="C4" s="46">
        <v>3</v>
      </c>
      <c r="D4" s="46">
        <v>4</v>
      </c>
      <c r="E4" s="191">
        <v>5</v>
      </c>
      <c r="F4" s="46">
        <v>6</v>
      </c>
      <c r="G4" s="46">
        <v>7</v>
      </c>
      <c r="H4" s="46">
        <v>8</v>
      </c>
      <c r="I4" s="46">
        <v>9</v>
      </c>
      <c r="J4" s="46">
        <v>10</v>
      </c>
      <c r="K4" s="46">
        <v>11</v>
      </c>
      <c r="L4" s="46">
        <v>12</v>
      </c>
      <c r="M4" s="46">
        <v>13</v>
      </c>
      <c r="N4" s="46">
        <v>14</v>
      </c>
      <c r="O4" s="46">
        <v>15</v>
      </c>
      <c r="P4" s="46">
        <v>16</v>
      </c>
    </row>
    <row r="5" spans="1:16" ht="15">
      <c r="A5" s="192"/>
      <c r="B5" s="97"/>
      <c r="C5" s="97"/>
      <c r="D5" s="46"/>
      <c r="E5" s="46"/>
      <c r="F5" s="97"/>
      <c r="G5" s="97"/>
      <c r="H5" s="97"/>
      <c r="I5" s="97"/>
      <c r="J5" s="97"/>
      <c r="K5" s="97"/>
      <c r="L5" s="97"/>
      <c r="M5" s="97"/>
      <c r="N5" s="97"/>
      <c r="O5" s="97"/>
      <c r="P5" s="97"/>
    </row>
    <row r="6" spans="1:16" ht="15">
      <c r="A6" s="104"/>
      <c r="B6" s="85"/>
      <c r="C6" s="85"/>
      <c r="D6" s="84"/>
      <c r="E6" s="84"/>
      <c r="F6" s="85"/>
      <c r="G6" s="85"/>
      <c r="H6" s="85"/>
      <c r="I6" s="85"/>
      <c r="J6" s="85"/>
      <c r="K6" s="85"/>
      <c r="L6" s="85"/>
      <c r="M6" s="85"/>
      <c r="N6" s="85"/>
      <c r="O6" s="85"/>
      <c r="P6" s="85"/>
    </row>
    <row r="7" spans="1:16" ht="15">
      <c r="A7" s="105"/>
      <c r="B7" s="105"/>
      <c r="C7" s="105"/>
      <c r="D7" s="105"/>
      <c r="E7" s="105"/>
      <c r="F7" s="105"/>
      <c r="G7" s="105"/>
      <c r="H7" s="105"/>
      <c r="I7" s="105"/>
      <c r="J7" s="105"/>
      <c r="K7" s="105"/>
      <c r="L7" s="105"/>
      <c r="M7" s="105"/>
      <c r="N7" s="105"/>
      <c r="O7" s="105"/>
      <c r="P7" s="105"/>
    </row>
    <row r="8" spans="1:16" ht="15">
      <c r="A8" s="560" t="s">
        <v>46</v>
      </c>
      <c r="B8" s="560"/>
      <c r="C8" s="560"/>
      <c r="D8" s="560"/>
      <c r="E8" s="560"/>
      <c r="F8" s="560"/>
      <c r="G8" s="560"/>
      <c r="H8" s="560"/>
      <c r="I8" s="560"/>
      <c r="J8" s="560"/>
      <c r="K8" s="560"/>
      <c r="L8" s="560"/>
      <c r="M8" s="560"/>
      <c r="N8" s="560"/>
      <c r="O8" s="560"/>
      <c r="P8" s="560"/>
    </row>
    <row r="38" ht="12.75">
      <c r="P38" s="31">
        <v>21</v>
      </c>
    </row>
  </sheetData>
  <sheetProtection/>
  <mergeCells count="13">
    <mergeCell ref="A8:P8"/>
    <mergeCell ref="J2:J3"/>
    <mergeCell ref="K2:K3"/>
    <mergeCell ref="H2:I2"/>
    <mergeCell ref="A2:A3"/>
    <mergeCell ref="B2:B3"/>
    <mergeCell ref="C2:C3"/>
    <mergeCell ref="D2:D3"/>
    <mergeCell ref="E2:E3"/>
    <mergeCell ref="L2:P2"/>
    <mergeCell ref="F2:F3"/>
    <mergeCell ref="G2:G3"/>
    <mergeCell ref="A1:P1"/>
  </mergeCells>
  <printOptions horizontalCentered="1"/>
  <pageMargins left="0.35433070866141736" right="0.2755905511811024" top="0.82" bottom="0.984251968503937" header="0.5118110236220472" footer="0.5118110236220472"/>
  <pageSetup fitToHeight="10" horizontalDpi="300" verticalDpi="300" orientation="landscape" paperSize="9" scale="79" r:id="rId1"/>
</worksheet>
</file>

<file path=xl/worksheets/sheet18.xml><?xml version="1.0" encoding="utf-8"?>
<worksheet xmlns="http://schemas.openxmlformats.org/spreadsheetml/2006/main" xmlns:r="http://schemas.openxmlformats.org/officeDocument/2006/relationships">
  <sheetPr codeName="Лист19"/>
  <dimension ref="A1:K42"/>
  <sheetViews>
    <sheetView zoomScalePageLayoutView="0" workbookViewId="0" topLeftCell="A13">
      <selection activeCell="K42" sqref="K42"/>
    </sheetView>
  </sheetViews>
  <sheetFormatPr defaultColWidth="9.00390625" defaultRowHeight="12.75"/>
  <cols>
    <col min="1" max="1" width="17.00390625" style="28" customWidth="1"/>
    <col min="2" max="2" width="7.625" style="27" customWidth="1"/>
    <col min="3" max="3" width="9.00390625" style="27" customWidth="1"/>
    <col min="4" max="4" width="8.125" style="27" customWidth="1"/>
    <col min="5" max="5" width="8.875" style="27" customWidth="1"/>
    <col min="6" max="6" width="9.125" style="27" customWidth="1"/>
    <col min="7" max="7" width="8.125" style="27" customWidth="1"/>
    <col min="8" max="8" width="8.625" style="27" customWidth="1"/>
    <col min="9" max="9" width="9.125" style="27" customWidth="1"/>
    <col min="10" max="10" width="8.125" style="27" customWidth="1"/>
    <col min="11" max="11" width="9.00390625" style="27" customWidth="1"/>
    <col min="12" max="16384" width="9.125" style="27" customWidth="1"/>
  </cols>
  <sheetData>
    <row r="1" spans="1:11" s="23" customFormat="1" ht="22.5" customHeight="1">
      <c r="A1" s="564" t="s">
        <v>59</v>
      </c>
      <c r="B1" s="564"/>
      <c r="C1" s="564"/>
      <c r="D1" s="564"/>
      <c r="E1" s="564"/>
      <c r="F1" s="564"/>
      <c r="G1" s="564"/>
      <c r="H1" s="564"/>
      <c r="I1" s="564"/>
      <c r="J1" s="564"/>
      <c r="K1" s="564"/>
    </row>
    <row r="2" spans="1:11" ht="16.5" customHeight="1">
      <c r="A2" s="471" t="s">
        <v>338</v>
      </c>
      <c r="B2" s="471"/>
      <c r="C2" s="565">
        <v>2008</v>
      </c>
      <c r="D2" s="565"/>
      <c r="E2" s="565"/>
      <c r="F2" s="496">
        <v>2009</v>
      </c>
      <c r="G2" s="496"/>
      <c r="H2" s="496"/>
      <c r="I2" s="496">
        <v>2010</v>
      </c>
      <c r="J2" s="496"/>
      <c r="K2" s="496"/>
    </row>
    <row r="3" spans="1:11" ht="30.75" customHeight="1">
      <c r="A3" s="471"/>
      <c r="B3" s="471"/>
      <c r="C3" s="44" t="s">
        <v>548</v>
      </c>
      <c r="D3" s="60" t="s">
        <v>512</v>
      </c>
      <c r="E3" s="60" t="s">
        <v>178</v>
      </c>
      <c r="F3" s="44" t="s">
        <v>548</v>
      </c>
      <c r="G3" s="60" t="s">
        <v>512</v>
      </c>
      <c r="H3" s="60" t="s">
        <v>178</v>
      </c>
      <c r="I3" s="44" t="s">
        <v>548</v>
      </c>
      <c r="J3" s="60" t="s">
        <v>512</v>
      </c>
      <c r="K3" s="60" t="s">
        <v>178</v>
      </c>
    </row>
    <row r="4" spans="1:11" ht="28.5" customHeight="1">
      <c r="A4" s="471" t="s">
        <v>62</v>
      </c>
      <c r="B4" s="56" t="s">
        <v>550</v>
      </c>
      <c r="C4" s="106">
        <f>C5+C6</f>
        <v>75.182</v>
      </c>
      <c r="D4" s="112" t="s">
        <v>504</v>
      </c>
      <c r="E4" s="246">
        <f>E5+E6</f>
        <v>1</v>
      </c>
      <c r="F4" s="106">
        <f>F5+F6</f>
        <v>72.331</v>
      </c>
      <c r="G4" s="112" t="s">
        <v>504</v>
      </c>
      <c r="H4" s="246">
        <f>H5+H6</f>
        <v>1</v>
      </c>
      <c r="I4" s="106">
        <f>I5+I6</f>
        <v>70.562</v>
      </c>
      <c r="J4" s="112" t="s">
        <v>504</v>
      </c>
      <c r="K4" s="246">
        <f>K5+K6</f>
        <v>1</v>
      </c>
    </row>
    <row r="5" spans="1:11" ht="20.25" customHeight="1">
      <c r="A5" s="471"/>
      <c r="B5" s="140" t="s">
        <v>242</v>
      </c>
      <c r="C5" s="335">
        <v>43.257</v>
      </c>
      <c r="D5" s="112" t="s">
        <v>504</v>
      </c>
      <c r="E5" s="246">
        <f>IF(C4=0,0,C5/C4)</f>
        <v>0.5753637838844404</v>
      </c>
      <c r="F5" s="335">
        <v>40.339</v>
      </c>
      <c r="G5" s="112" t="s">
        <v>504</v>
      </c>
      <c r="H5" s="246">
        <f>IF(F4=0,0,F5/F4)</f>
        <v>0.55770001797293</v>
      </c>
      <c r="I5" s="335">
        <v>39.958</v>
      </c>
      <c r="J5" s="112" t="s">
        <v>504</v>
      </c>
      <c r="K5" s="246">
        <f>IF(I4=0,0,I5/I4)</f>
        <v>0.566282134860123</v>
      </c>
    </row>
    <row r="6" spans="1:11" ht="18" customHeight="1">
      <c r="A6" s="471"/>
      <c r="B6" s="140" t="s">
        <v>243</v>
      </c>
      <c r="C6" s="335">
        <v>31.925</v>
      </c>
      <c r="D6" s="112" t="s">
        <v>504</v>
      </c>
      <c r="E6" s="246">
        <f>IF(C4=0,0,C6/C4)</f>
        <v>0.4246362161155596</v>
      </c>
      <c r="F6" s="335">
        <v>31.992</v>
      </c>
      <c r="G6" s="112" t="s">
        <v>504</v>
      </c>
      <c r="H6" s="246">
        <f>IF(F4=0,0,F6/F4)</f>
        <v>0.44229998202707</v>
      </c>
      <c r="I6" s="335">
        <v>30.604</v>
      </c>
      <c r="J6" s="112" t="s">
        <v>504</v>
      </c>
      <c r="K6" s="246">
        <f>IF(I4=0,0,I6/I4)</f>
        <v>0.433717865139877</v>
      </c>
    </row>
    <row r="7" spans="1:11" ht="30">
      <c r="A7" s="471" t="s">
        <v>61</v>
      </c>
      <c r="B7" s="56" t="s">
        <v>550</v>
      </c>
      <c r="C7" s="106">
        <f aca="true" t="shared" si="0" ref="C7:K7">C8+C9</f>
        <v>5.861</v>
      </c>
      <c r="D7" s="106">
        <f t="shared" si="0"/>
        <v>1.931</v>
      </c>
      <c r="E7" s="246">
        <f t="shared" si="0"/>
        <v>1</v>
      </c>
      <c r="F7" s="106">
        <f t="shared" si="0"/>
        <v>4.183</v>
      </c>
      <c r="G7" s="106">
        <f t="shared" si="0"/>
        <v>2.042</v>
      </c>
      <c r="H7" s="246">
        <f t="shared" si="0"/>
        <v>1</v>
      </c>
      <c r="I7" s="106">
        <f t="shared" si="0"/>
        <v>5.1259999999999994</v>
      </c>
      <c r="J7" s="106">
        <f t="shared" si="0"/>
        <v>2.426</v>
      </c>
      <c r="K7" s="246">
        <f t="shared" si="0"/>
        <v>1</v>
      </c>
    </row>
    <row r="8" spans="1:11" ht="12.75" customHeight="1">
      <c r="A8" s="471"/>
      <c r="B8" s="140" t="s">
        <v>242</v>
      </c>
      <c r="C8" s="335">
        <v>0.947</v>
      </c>
      <c r="D8" s="335">
        <v>0.312</v>
      </c>
      <c r="E8" s="246">
        <f>IF(C7=0,0,C8/C7)</f>
        <v>0.161576522777683</v>
      </c>
      <c r="F8" s="335">
        <v>0.843</v>
      </c>
      <c r="G8" s="335">
        <v>0.364</v>
      </c>
      <c r="H8" s="246">
        <f>IF(F7=0,0,F8/F7)</f>
        <v>0.20153000239062874</v>
      </c>
      <c r="I8" s="335">
        <v>0.922</v>
      </c>
      <c r="J8" s="335">
        <v>0.437</v>
      </c>
      <c r="K8" s="246">
        <f>IF(I7=0,0,I8/I7)</f>
        <v>0.17986734295747175</v>
      </c>
    </row>
    <row r="9" spans="1:11" ht="15">
      <c r="A9" s="471"/>
      <c r="B9" s="140" t="s">
        <v>243</v>
      </c>
      <c r="C9" s="335">
        <v>4.914</v>
      </c>
      <c r="D9" s="335">
        <v>1.619</v>
      </c>
      <c r="E9" s="246">
        <f>IF(C7=0,0,C9/C7)</f>
        <v>0.838423477222317</v>
      </c>
      <c r="F9" s="335">
        <v>3.34</v>
      </c>
      <c r="G9" s="335">
        <v>1.678</v>
      </c>
      <c r="H9" s="246">
        <f>IF(F7=0,0,F9/F7)</f>
        <v>0.7984699976093713</v>
      </c>
      <c r="I9" s="335">
        <v>4.204</v>
      </c>
      <c r="J9" s="335">
        <v>1.989</v>
      </c>
      <c r="K9" s="246">
        <f>IF(I7=0,0,I9/I7)</f>
        <v>0.8201326570425284</v>
      </c>
    </row>
    <row r="10" spans="1:11" ht="30">
      <c r="A10" s="471" t="s">
        <v>60</v>
      </c>
      <c r="B10" s="56" t="s">
        <v>550</v>
      </c>
      <c r="C10" s="106">
        <f aca="true" t="shared" si="1" ref="C10:K10">C11+C12</f>
        <v>-0.43</v>
      </c>
      <c r="D10" s="106">
        <f t="shared" si="1"/>
        <v>-0.1101</v>
      </c>
      <c r="E10" s="246">
        <f t="shared" si="1"/>
        <v>1</v>
      </c>
      <c r="F10" s="106">
        <f t="shared" si="1"/>
        <v>0.097</v>
      </c>
      <c r="G10" s="106">
        <f t="shared" si="1"/>
        <v>0.039999999999999994</v>
      </c>
      <c r="H10" s="246">
        <f t="shared" si="1"/>
        <v>1</v>
      </c>
      <c r="I10" s="106">
        <f t="shared" si="1"/>
        <v>-0.011</v>
      </c>
      <c r="J10" s="106">
        <f t="shared" si="1"/>
        <v>-0.007</v>
      </c>
      <c r="K10" s="246">
        <f t="shared" si="1"/>
        <v>1</v>
      </c>
    </row>
    <row r="11" spans="1:11" ht="12.75" customHeight="1">
      <c r="A11" s="471"/>
      <c r="B11" s="140" t="s">
        <v>242</v>
      </c>
      <c r="C11" s="335">
        <v>-0.037</v>
      </c>
      <c r="D11" s="335">
        <v>-0.0011</v>
      </c>
      <c r="E11" s="246">
        <f>IF(C10=0,0,C11/C10)</f>
        <v>0.08604651162790697</v>
      </c>
      <c r="F11" s="335">
        <v>0</v>
      </c>
      <c r="G11" s="335">
        <v>-0.02</v>
      </c>
      <c r="H11" s="246">
        <f>IF(F10=0,0,F11/F10)</f>
        <v>0</v>
      </c>
      <c r="I11" s="335">
        <v>-0.013</v>
      </c>
      <c r="J11" s="335">
        <v>-0.006</v>
      </c>
      <c r="K11" s="246">
        <f>IF(I10=0,0,I11/I10)</f>
        <v>1.1818181818181819</v>
      </c>
    </row>
    <row r="12" spans="1:11" ht="15">
      <c r="A12" s="471"/>
      <c r="B12" s="140" t="s">
        <v>243</v>
      </c>
      <c r="C12" s="335">
        <v>-0.393</v>
      </c>
      <c r="D12" s="335">
        <v>-0.109</v>
      </c>
      <c r="E12" s="246">
        <f>IF(C10=0,0,C12/C10)</f>
        <v>0.9139534883720931</v>
      </c>
      <c r="F12" s="335">
        <v>0.097</v>
      </c>
      <c r="G12" s="335">
        <v>0.06</v>
      </c>
      <c r="H12" s="246">
        <f>IF(F10=0,0,F12/F10)</f>
        <v>1</v>
      </c>
      <c r="I12" s="335">
        <v>0.002</v>
      </c>
      <c r="J12" s="335">
        <v>-0.001</v>
      </c>
      <c r="K12" s="246">
        <f>IF(I10=0,0,I12/I10)</f>
        <v>-0.18181818181818182</v>
      </c>
    </row>
    <row r="13" spans="1:11" ht="15">
      <c r="A13" s="193"/>
      <c r="B13" s="121"/>
      <c r="C13" s="121"/>
      <c r="D13" s="121"/>
      <c r="E13" s="121"/>
      <c r="F13" s="121"/>
      <c r="G13" s="121"/>
      <c r="H13" s="121"/>
      <c r="I13" s="121"/>
      <c r="J13" s="121"/>
      <c r="K13" s="121"/>
    </row>
    <row r="14" spans="1:11" ht="16.5" customHeight="1">
      <c r="A14" s="471" t="s">
        <v>338</v>
      </c>
      <c r="B14" s="471"/>
      <c r="C14" s="565">
        <v>2011</v>
      </c>
      <c r="D14" s="565"/>
      <c r="E14" s="565"/>
      <c r="F14" s="496">
        <v>2012</v>
      </c>
      <c r="G14" s="496"/>
      <c r="H14" s="496"/>
      <c r="I14" s="496">
        <v>2013</v>
      </c>
      <c r="J14" s="496"/>
      <c r="K14" s="496"/>
    </row>
    <row r="15" spans="1:11" ht="30.75" customHeight="1">
      <c r="A15" s="471"/>
      <c r="B15" s="471"/>
      <c r="C15" s="44" t="s">
        <v>548</v>
      </c>
      <c r="D15" s="60" t="s">
        <v>512</v>
      </c>
      <c r="E15" s="60" t="s">
        <v>178</v>
      </c>
      <c r="F15" s="44" t="s">
        <v>548</v>
      </c>
      <c r="G15" s="60" t="s">
        <v>512</v>
      </c>
      <c r="H15" s="60" t="s">
        <v>178</v>
      </c>
      <c r="I15" s="44" t="s">
        <v>548</v>
      </c>
      <c r="J15" s="60" t="s">
        <v>512</v>
      </c>
      <c r="K15" s="60" t="s">
        <v>178</v>
      </c>
    </row>
    <row r="16" spans="1:11" ht="27.75" customHeight="1">
      <c r="A16" s="471" t="s">
        <v>62</v>
      </c>
      <c r="B16" s="56" t="s">
        <v>550</v>
      </c>
      <c r="C16" s="106">
        <f>C17+C18</f>
        <v>68.027</v>
      </c>
      <c r="D16" s="112" t="s">
        <v>504</v>
      </c>
      <c r="E16" s="246">
        <f>E17+E18</f>
        <v>1</v>
      </c>
      <c r="F16" s="106">
        <f>F17+F18</f>
        <v>65.645</v>
      </c>
      <c r="G16" s="112" t="s">
        <v>504</v>
      </c>
      <c r="H16" s="246">
        <f>H17+H18</f>
        <v>1</v>
      </c>
      <c r="I16" s="106">
        <f>I17+I18</f>
        <v>65.019</v>
      </c>
      <c r="J16" s="112" t="s">
        <v>504</v>
      </c>
      <c r="K16" s="246">
        <f>K17+K18</f>
        <v>1</v>
      </c>
    </row>
    <row r="17" spans="1:11" ht="19.5" customHeight="1">
      <c r="A17" s="471"/>
      <c r="B17" s="140" t="s">
        <v>242</v>
      </c>
      <c r="C17" s="335">
        <v>39.201</v>
      </c>
      <c r="D17" s="112" t="s">
        <v>504</v>
      </c>
      <c r="E17" s="246">
        <f>IF(C16=0,0,C17/C16)</f>
        <v>0.5762564863951078</v>
      </c>
      <c r="F17" s="335">
        <v>37.61</v>
      </c>
      <c r="G17" s="112" t="s">
        <v>504</v>
      </c>
      <c r="H17" s="246">
        <f>IF(F16=0,0,F17/F16)</f>
        <v>0.5729301546195446</v>
      </c>
      <c r="I17" s="335">
        <v>38.45</v>
      </c>
      <c r="J17" s="112" t="s">
        <v>504</v>
      </c>
      <c r="K17" s="246">
        <f>IF(I16=0,0,I17/I16)</f>
        <v>0.5913656008243744</v>
      </c>
    </row>
    <row r="18" spans="1:11" ht="21.75" customHeight="1">
      <c r="A18" s="471"/>
      <c r="B18" s="140" t="s">
        <v>243</v>
      </c>
      <c r="C18" s="335">
        <v>28.826</v>
      </c>
      <c r="D18" s="112" t="s">
        <v>504</v>
      </c>
      <c r="E18" s="246">
        <f>IF(C16=0,0,C18/C16)</f>
        <v>0.42374351360489215</v>
      </c>
      <c r="F18" s="335">
        <v>28.035</v>
      </c>
      <c r="G18" s="112" t="s">
        <v>504</v>
      </c>
      <c r="H18" s="246">
        <f>IF(F16=0,0,F18/F16)</f>
        <v>0.4270698453804555</v>
      </c>
      <c r="I18" s="335">
        <v>26.569</v>
      </c>
      <c r="J18" s="112" t="s">
        <v>504</v>
      </c>
      <c r="K18" s="246">
        <f>IF(I16=0,0,I18/I16)</f>
        <v>0.40863439917562555</v>
      </c>
    </row>
    <row r="19" spans="1:11" ht="30">
      <c r="A19" s="471" t="s">
        <v>61</v>
      </c>
      <c r="B19" s="56" t="s">
        <v>550</v>
      </c>
      <c r="C19" s="106">
        <f aca="true" t="shared" si="2" ref="C19:K19">C20+C21</f>
        <v>5.085</v>
      </c>
      <c r="D19" s="106">
        <f t="shared" si="2"/>
        <v>2.879</v>
      </c>
      <c r="E19" s="246">
        <f t="shared" si="2"/>
        <v>1</v>
      </c>
      <c r="F19" s="106">
        <f t="shared" si="2"/>
        <v>4.941</v>
      </c>
      <c r="G19" s="106">
        <f t="shared" si="2"/>
        <v>3.2479999999999998</v>
      </c>
      <c r="H19" s="246">
        <f t="shared" si="2"/>
        <v>1</v>
      </c>
      <c r="I19" s="106">
        <f t="shared" si="2"/>
        <v>6.462</v>
      </c>
      <c r="J19" s="106">
        <f t="shared" si="2"/>
        <v>4.612</v>
      </c>
      <c r="K19" s="246">
        <f t="shared" si="2"/>
        <v>1</v>
      </c>
    </row>
    <row r="20" spans="1:11" ht="12.75" customHeight="1">
      <c r="A20" s="471"/>
      <c r="B20" s="140" t="s">
        <v>242</v>
      </c>
      <c r="C20" s="335">
        <v>0.921</v>
      </c>
      <c r="D20" s="335">
        <v>0.523</v>
      </c>
      <c r="E20" s="246">
        <f>IF(C19=0,0,C20/C19)</f>
        <v>0.18112094395280237</v>
      </c>
      <c r="F20" s="335">
        <v>0.902</v>
      </c>
      <c r="G20" s="335">
        <v>0.593</v>
      </c>
      <c r="H20" s="246">
        <f>IF(F19=0,0,F20/F19)</f>
        <v>0.18255413883829186</v>
      </c>
      <c r="I20" s="335">
        <v>3.401</v>
      </c>
      <c r="J20" s="335">
        <v>2.434</v>
      </c>
      <c r="K20" s="246">
        <f>IF(I19=0,0,I20/I19)</f>
        <v>0.5263076446920458</v>
      </c>
    </row>
    <row r="21" spans="1:11" ht="15">
      <c r="A21" s="471"/>
      <c r="B21" s="140" t="s">
        <v>243</v>
      </c>
      <c r="C21" s="335">
        <v>4.164</v>
      </c>
      <c r="D21" s="335">
        <v>2.356</v>
      </c>
      <c r="E21" s="246">
        <f>IF(C19=0,0,C21/C19)</f>
        <v>0.8188790560471976</v>
      </c>
      <c r="F21" s="335">
        <v>4.039</v>
      </c>
      <c r="G21" s="335">
        <v>2.655</v>
      </c>
      <c r="H21" s="246">
        <f>IF(F19=0,0,F21/F19)</f>
        <v>0.8174458611617081</v>
      </c>
      <c r="I21" s="335">
        <v>3.061</v>
      </c>
      <c r="J21" s="335">
        <v>2.178</v>
      </c>
      <c r="K21" s="246">
        <f>IF(I19=0,0,I21/I19)</f>
        <v>0.4736923553079542</v>
      </c>
    </row>
    <row r="22" spans="1:11" ht="30">
      <c r="A22" s="471" t="s">
        <v>60</v>
      </c>
      <c r="B22" s="56" t="s">
        <v>550</v>
      </c>
      <c r="C22" s="106">
        <f aca="true" t="shared" si="3" ref="C22:K22">C23+C24</f>
        <v>-0.015000000000000006</v>
      </c>
      <c r="D22" s="106">
        <f t="shared" si="3"/>
        <v>-0.008999999999999998</v>
      </c>
      <c r="E22" s="246">
        <f t="shared" si="3"/>
        <v>1.0000000000000004</v>
      </c>
      <c r="F22" s="106">
        <f t="shared" si="3"/>
        <v>0.175</v>
      </c>
      <c r="G22" s="106">
        <f t="shared" si="3"/>
        <v>-0.017</v>
      </c>
      <c r="H22" s="246">
        <f t="shared" si="3"/>
        <v>1</v>
      </c>
      <c r="I22" s="106">
        <f t="shared" si="3"/>
        <v>-0.768</v>
      </c>
      <c r="J22" s="106">
        <f t="shared" si="3"/>
        <v>-0.553</v>
      </c>
      <c r="K22" s="246">
        <f t="shared" si="3"/>
        <v>1</v>
      </c>
    </row>
    <row r="23" spans="1:11" ht="12.75" customHeight="1">
      <c r="A23" s="471"/>
      <c r="B23" s="140" t="s">
        <v>242</v>
      </c>
      <c r="C23" s="335">
        <v>-0.066</v>
      </c>
      <c r="D23" s="335">
        <v>-0.038</v>
      </c>
      <c r="E23" s="246">
        <f>IF(C22=0,0,C23/C22)</f>
        <v>4.399999999999999</v>
      </c>
      <c r="F23" s="335">
        <v>0.101</v>
      </c>
      <c r="G23" s="335">
        <v>-0.066</v>
      </c>
      <c r="H23" s="246">
        <f>IF(F22=0,0,F23/F22)</f>
        <v>0.5771428571428572</v>
      </c>
      <c r="I23" s="335">
        <v>-0.32</v>
      </c>
      <c r="J23" s="335">
        <v>-0.222</v>
      </c>
      <c r="K23" s="246">
        <f>IF(I22=0,0,I23/I22)</f>
        <v>0.4166666666666667</v>
      </c>
    </row>
    <row r="24" spans="1:11" ht="15">
      <c r="A24" s="471"/>
      <c r="B24" s="140" t="s">
        <v>243</v>
      </c>
      <c r="C24" s="335">
        <v>0.051</v>
      </c>
      <c r="D24" s="335">
        <v>0.029</v>
      </c>
      <c r="E24" s="246">
        <f>IF(C22=0,0,C24/C22)</f>
        <v>-3.399999999999998</v>
      </c>
      <c r="F24" s="335">
        <v>0.074</v>
      </c>
      <c r="G24" s="335">
        <v>0.049</v>
      </c>
      <c r="H24" s="246">
        <f>IF(F22=0,0,F24/F22)</f>
        <v>0.4228571428571429</v>
      </c>
      <c r="I24" s="335">
        <v>-0.448</v>
      </c>
      <c r="J24" s="335">
        <v>-0.331</v>
      </c>
      <c r="K24" s="246">
        <f>IF(I22=0,0,I24/I22)</f>
        <v>0.5833333333333334</v>
      </c>
    </row>
    <row r="25" spans="1:11" ht="15">
      <c r="A25" s="107"/>
      <c r="B25" s="47"/>
      <c r="C25" s="47"/>
      <c r="D25" s="47"/>
      <c r="E25" s="47"/>
      <c r="F25" s="47"/>
      <c r="G25" s="47"/>
      <c r="H25" s="47"/>
      <c r="I25" s="47"/>
      <c r="J25" s="47"/>
      <c r="K25" s="47"/>
    </row>
    <row r="26" spans="1:11" ht="108.75" customHeight="1">
      <c r="A26" s="563" t="s">
        <v>639</v>
      </c>
      <c r="B26" s="563"/>
      <c r="C26" s="563"/>
      <c r="D26" s="563"/>
      <c r="E26" s="563"/>
      <c r="F26" s="563"/>
      <c r="G26" s="563"/>
      <c r="H26" s="563"/>
      <c r="I26" s="563"/>
      <c r="J26" s="563"/>
      <c r="K26" s="563"/>
    </row>
    <row r="27" spans="1:11" ht="12.75">
      <c r="A27" s="272"/>
      <c r="B27" s="272"/>
      <c r="C27" s="272"/>
      <c r="D27" s="272"/>
      <c r="E27" s="272"/>
      <c r="F27" s="272"/>
      <c r="G27" s="272"/>
      <c r="H27" s="272"/>
      <c r="I27" s="272"/>
      <c r="J27" s="272"/>
      <c r="K27" s="272"/>
    </row>
    <row r="28" spans="1:11" ht="31.5" customHeight="1">
      <c r="A28" s="563" t="s">
        <v>619</v>
      </c>
      <c r="B28" s="563"/>
      <c r="C28" s="563"/>
      <c r="D28" s="563"/>
      <c r="E28" s="563"/>
      <c r="F28" s="563"/>
      <c r="G28" s="563"/>
      <c r="H28" s="563"/>
      <c r="I28" s="563"/>
      <c r="J28" s="563"/>
      <c r="K28" s="563"/>
    </row>
    <row r="29" spans="1:11" ht="12.75">
      <c r="A29" s="272"/>
      <c r="B29" s="272"/>
      <c r="C29" s="272"/>
      <c r="D29" s="272"/>
      <c r="E29" s="272"/>
      <c r="F29" s="272"/>
      <c r="G29" s="272"/>
      <c r="H29" s="272"/>
      <c r="I29" s="272"/>
      <c r="J29" s="272"/>
      <c r="K29" s="272"/>
    </row>
    <row r="30" spans="1:11" ht="12.75">
      <c r="A30" s="35"/>
      <c r="B30" s="35"/>
      <c r="C30" s="35"/>
      <c r="D30" s="35"/>
      <c r="E30" s="35"/>
      <c r="F30" s="35"/>
      <c r="G30" s="35"/>
      <c r="H30" s="35"/>
      <c r="I30" s="35"/>
      <c r="J30" s="35"/>
      <c r="K30" s="35"/>
    </row>
    <row r="31" spans="1:11" ht="12.75">
      <c r="A31" s="35"/>
      <c r="B31" s="35"/>
      <c r="C31" s="35"/>
      <c r="D31" s="35"/>
      <c r="E31" s="35"/>
      <c r="F31" s="35"/>
      <c r="G31" s="35"/>
      <c r="H31" s="35"/>
      <c r="I31" s="35"/>
      <c r="J31" s="35"/>
      <c r="K31" s="35"/>
    </row>
    <row r="32" spans="1:11" ht="12.75">
      <c r="A32" s="35"/>
      <c r="B32" s="35"/>
      <c r="C32" s="35"/>
      <c r="D32" s="35"/>
      <c r="E32" s="35"/>
      <c r="F32" s="35"/>
      <c r="G32" s="35"/>
      <c r="H32" s="35"/>
      <c r="I32" s="35"/>
      <c r="J32" s="35"/>
      <c r="K32" s="35"/>
    </row>
    <row r="33" spans="1:11" ht="12.75">
      <c r="A33" s="35"/>
      <c r="B33" s="35"/>
      <c r="C33" s="35"/>
      <c r="D33" s="35"/>
      <c r="E33" s="35"/>
      <c r="F33" s="35"/>
      <c r="G33" s="35"/>
      <c r="H33" s="35"/>
      <c r="I33" s="35"/>
      <c r="J33" s="35"/>
      <c r="K33" s="35"/>
    </row>
    <row r="34" spans="1:11" ht="12.75">
      <c r="A34" s="35"/>
      <c r="B34" s="35"/>
      <c r="C34" s="35"/>
      <c r="D34" s="35"/>
      <c r="E34" s="35"/>
      <c r="F34" s="35"/>
      <c r="G34" s="35"/>
      <c r="H34" s="35"/>
      <c r="I34" s="35"/>
      <c r="J34" s="35"/>
      <c r="K34" s="35"/>
    </row>
    <row r="35" spans="1:11" ht="12.75">
      <c r="A35" s="35"/>
      <c r="B35" s="35"/>
      <c r="C35" s="35"/>
      <c r="D35" s="35"/>
      <c r="E35" s="35"/>
      <c r="F35" s="35"/>
      <c r="G35" s="35"/>
      <c r="H35" s="35"/>
      <c r="I35" s="35"/>
      <c r="J35" s="35"/>
      <c r="K35" s="35"/>
    </row>
    <row r="42" ht="12.75">
      <c r="K42" s="27">
        <v>22</v>
      </c>
    </row>
  </sheetData>
  <sheetProtection/>
  <mergeCells count="17">
    <mergeCell ref="A28:K28"/>
    <mergeCell ref="F2:H2"/>
    <mergeCell ref="I2:K2"/>
    <mergeCell ref="A1:K1"/>
    <mergeCell ref="A2:B3"/>
    <mergeCell ref="C2:E2"/>
    <mergeCell ref="A4:A6"/>
    <mergeCell ref="A14:B15"/>
    <mergeCell ref="C14:E14"/>
    <mergeCell ref="F14:H14"/>
    <mergeCell ref="A22:A24"/>
    <mergeCell ref="A26:K26"/>
    <mergeCell ref="A7:A9"/>
    <mergeCell ref="A10:A12"/>
    <mergeCell ref="I14:K14"/>
    <mergeCell ref="A16:A18"/>
    <mergeCell ref="A19:A21"/>
  </mergeCells>
  <printOptions/>
  <pageMargins left="0.8267716535433072" right="0.1968503937007874" top="0.5905511811023623" bottom="0.6299212598425197" header="0.5118110236220472" footer="0.5118110236220472"/>
  <pageSetup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codeName="Лист18"/>
  <dimension ref="A1:J34"/>
  <sheetViews>
    <sheetView zoomScalePageLayoutView="0" workbookViewId="0" topLeftCell="A1">
      <selection activeCell="J34" sqref="J34"/>
    </sheetView>
  </sheetViews>
  <sheetFormatPr defaultColWidth="9.00390625" defaultRowHeight="12.75"/>
  <cols>
    <col min="1" max="1" width="4.00390625" style="29" customWidth="1"/>
    <col min="2" max="2" width="17.00390625" style="29" customWidth="1"/>
    <col min="3" max="4" width="17.875" style="29" customWidth="1"/>
    <col min="5" max="5" width="15.00390625" style="29" customWidth="1"/>
    <col min="6" max="6" width="15.25390625" style="29" customWidth="1"/>
    <col min="7" max="7" width="13.625" style="29" customWidth="1"/>
    <col min="8" max="8" width="23.625" style="29" customWidth="1"/>
    <col min="9" max="9" width="21.125" style="29" customWidth="1"/>
    <col min="10" max="10" width="10.625" style="29" customWidth="1"/>
    <col min="11" max="16384" width="9.125" style="29" customWidth="1"/>
  </cols>
  <sheetData>
    <row r="1" spans="1:10" ht="25.5" customHeight="1">
      <c r="A1" s="566" t="s">
        <v>50</v>
      </c>
      <c r="B1" s="566"/>
      <c r="C1" s="566"/>
      <c r="D1" s="566"/>
      <c r="E1" s="566"/>
      <c r="F1" s="566"/>
      <c r="G1" s="566"/>
      <c r="H1" s="566"/>
      <c r="I1" s="566"/>
      <c r="J1" s="566"/>
    </row>
    <row r="2" spans="1:10" ht="18.75" customHeight="1">
      <c r="A2" s="496" t="s">
        <v>175</v>
      </c>
      <c r="B2" s="496" t="s">
        <v>55</v>
      </c>
      <c r="C2" s="496" t="s">
        <v>56</v>
      </c>
      <c r="D2" s="496" t="s">
        <v>57</v>
      </c>
      <c r="E2" s="567" t="s">
        <v>51</v>
      </c>
      <c r="F2" s="568"/>
      <c r="G2" s="568"/>
      <c r="H2" s="568"/>
      <c r="I2" s="536"/>
      <c r="J2" s="496" t="s">
        <v>54</v>
      </c>
    </row>
    <row r="3" spans="1:10" s="30" customFormat="1" ht="77.25" customHeight="1">
      <c r="A3" s="496"/>
      <c r="B3" s="496"/>
      <c r="C3" s="496"/>
      <c r="D3" s="496"/>
      <c r="E3" s="46" t="s">
        <v>508</v>
      </c>
      <c r="F3" s="46" t="s">
        <v>52</v>
      </c>
      <c r="G3" s="46" t="s">
        <v>509</v>
      </c>
      <c r="H3" s="46" t="s">
        <v>53</v>
      </c>
      <c r="I3" s="46" t="s">
        <v>58</v>
      </c>
      <c r="J3" s="496"/>
    </row>
    <row r="4" spans="1:10" s="30" customFormat="1" ht="12" customHeight="1">
      <c r="A4" s="46">
        <v>1</v>
      </c>
      <c r="B4" s="46">
        <v>2</v>
      </c>
      <c r="C4" s="46">
        <v>3</v>
      </c>
      <c r="D4" s="46">
        <v>4</v>
      </c>
      <c r="E4" s="46">
        <v>5</v>
      </c>
      <c r="F4" s="46">
        <v>6</v>
      </c>
      <c r="G4" s="46">
        <v>7</v>
      </c>
      <c r="H4" s="46">
        <v>8</v>
      </c>
      <c r="I4" s="46" t="s">
        <v>510</v>
      </c>
      <c r="J4" s="46" t="s">
        <v>511</v>
      </c>
    </row>
    <row r="5" spans="1:10" ht="15">
      <c r="A5" s="104"/>
      <c r="B5" s="85"/>
      <c r="C5" s="85"/>
      <c r="D5" s="85"/>
      <c r="E5" s="85"/>
      <c r="F5" s="85"/>
      <c r="G5" s="85"/>
      <c r="H5" s="85"/>
      <c r="I5" s="85"/>
      <c r="J5" s="85"/>
    </row>
    <row r="6" spans="1:10" ht="15">
      <c r="A6" s="104"/>
      <c r="B6" s="85"/>
      <c r="C6" s="85"/>
      <c r="D6" s="85"/>
      <c r="E6" s="85"/>
      <c r="F6" s="85"/>
      <c r="G6" s="85"/>
      <c r="H6" s="85"/>
      <c r="I6" s="85"/>
      <c r="J6" s="85"/>
    </row>
    <row r="7" spans="1:10" ht="12.75">
      <c r="A7" s="271"/>
      <c r="B7" s="271"/>
      <c r="C7" s="271"/>
      <c r="D7" s="271"/>
      <c r="E7" s="271"/>
      <c r="F7" s="271"/>
      <c r="G7" s="271"/>
      <c r="H7" s="271"/>
      <c r="I7" s="271"/>
      <c r="J7" s="271"/>
    </row>
    <row r="34" ht="12.75">
      <c r="J34" s="29">
        <v>23</v>
      </c>
    </row>
  </sheetData>
  <sheetProtection/>
  <mergeCells count="7">
    <mergeCell ref="A1:J1"/>
    <mergeCell ref="J2:J3"/>
    <mergeCell ref="E2:I2"/>
    <mergeCell ref="A2:A3"/>
    <mergeCell ref="B2:B3"/>
    <mergeCell ref="C2:C3"/>
    <mergeCell ref="D2:D3"/>
  </mergeCells>
  <printOptions/>
  <pageMargins left="0.35433070866141736" right="0.2755905511811024" top="0.79" bottom="0.984251968503937" header="0.5118110236220472" footer="0.5118110236220472"/>
  <pageSetup fitToHeight="10"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sheetPr codeName="Лист2"/>
  <dimension ref="A1:M35"/>
  <sheetViews>
    <sheetView zoomScalePageLayoutView="0" workbookViewId="0" topLeftCell="A1">
      <selection activeCell="E23" sqref="E23:E24"/>
    </sheetView>
  </sheetViews>
  <sheetFormatPr defaultColWidth="9.00390625" defaultRowHeight="12.75"/>
  <cols>
    <col min="1" max="1" width="3.625" style="125" customWidth="1"/>
    <col min="2" max="2" width="12.625" style="125" customWidth="1"/>
    <col min="3" max="3" width="10.125" style="125" customWidth="1"/>
    <col min="4" max="4" width="11.125" style="125" customWidth="1"/>
    <col min="5" max="5" width="15.75390625" style="125" customWidth="1"/>
    <col min="6" max="6" width="13.25390625" style="125" customWidth="1"/>
    <col min="7" max="7" width="16.375" style="125" customWidth="1"/>
    <col min="8" max="8" width="14.75390625" style="125" customWidth="1"/>
    <col min="9" max="9" width="13.875" style="125" customWidth="1"/>
    <col min="10" max="10" width="16.25390625" style="125" customWidth="1"/>
    <col min="11" max="11" width="12.875" style="125" customWidth="1"/>
    <col min="12" max="12" width="11.875" style="125" customWidth="1"/>
    <col min="13" max="13" width="12.375" style="125" customWidth="1"/>
    <col min="14" max="16384" width="9.125" style="125" customWidth="1"/>
  </cols>
  <sheetData>
    <row r="1" spans="1:13" ht="20.25" customHeight="1">
      <c r="A1" s="459" t="s">
        <v>477</v>
      </c>
      <c r="B1" s="459"/>
      <c r="C1" s="459"/>
      <c r="D1" s="459"/>
      <c r="E1" s="459"/>
      <c r="F1" s="459"/>
      <c r="G1" s="459"/>
      <c r="H1" s="459"/>
      <c r="I1" s="459"/>
      <c r="J1" s="459"/>
      <c r="K1" s="459"/>
      <c r="L1" s="459"/>
      <c r="M1" s="459"/>
    </row>
    <row r="2" spans="1:13" s="126" customFormat="1" ht="93" customHeight="1">
      <c r="A2" s="217" t="s">
        <v>175</v>
      </c>
      <c r="B2" s="217" t="s">
        <v>278</v>
      </c>
      <c r="C2" s="217" t="s">
        <v>478</v>
      </c>
      <c r="D2" s="15" t="s">
        <v>575</v>
      </c>
      <c r="E2" s="15" t="s">
        <v>570</v>
      </c>
      <c r="F2" s="15" t="s">
        <v>571</v>
      </c>
      <c r="G2" s="15" t="s">
        <v>572</v>
      </c>
      <c r="H2" s="15" t="s">
        <v>573</v>
      </c>
      <c r="I2" s="15" t="s">
        <v>574</v>
      </c>
      <c r="J2" s="15" t="s">
        <v>576</v>
      </c>
      <c r="K2" s="217" t="s">
        <v>500</v>
      </c>
      <c r="L2" s="217" t="s">
        <v>195</v>
      </c>
      <c r="M2" s="217" t="s">
        <v>279</v>
      </c>
    </row>
    <row r="3" spans="1:13" ht="12.75">
      <c r="A3" s="127">
        <v>1</v>
      </c>
      <c r="B3" s="14">
        <v>2</v>
      </c>
      <c r="C3" s="14">
        <v>3</v>
      </c>
      <c r="D3" s="14">
        <v>4</v>
      </c>
      <c r="E3" s="14">
        <v>5</v>
      </c>
      <c r="F3" s="14">
        <v>6</v>
      </c>
      <c r="G3" s="14">
        <v>7</v>
      </c>
      <c r="H3" s="14">
        <v>8</v>
      </c>
      <c r="I3" s="14" t="s">
        <v>514</v>
      </c>
      <c r="J3" s="14">
        <v>10</v>
      </c>
      <c r="K3" s="14">
        <v>11</v>
      </c>
      <c r="L3" s="14">
        <v>12</v>
      </c>
      <c r="M3" s="14">
        <v>13</v>
      </c>
    </row>
    <row r="4" spans="1:13" ht="12.75">
      <c r="A4" s="128"/>
      <c r="B4" s="14"/>
      <c r="C4" s="14"/>
      <c r="D4" s="14"/>
      <c r="E4" s="14"/>
      <c r="F4" s="14"/>
      <c r="G4" s="14"/>
      <c r="H4" s="14"/>
      <c r="I4" s="14"/>
      <c r="J4" s="14"/>
      <c r="K4" s="14"/>
      <c r="L4" s="14"/>
      <c r="M4" s="14"/>
    </row>
    <row r="5" spans="1:13" ht="12.75">
      <c r="A5" s="128"/>
      <c r="B5" s="14"/>
      <c r="C5" s="14"/>
      <c r="D5" s="14"/>
      <c r="E5" s="14"/>
      <c r="F5" s="14"/>
      <c r="G5" s="14"/>
      <c r="H5" s="14"/>
      <c r="I5" s="14"/>
      <c r="J5" s="14"/>
      <c r="K5" s="14"/>
      <c r="L5" s="14"/>
      <c r="M5" s="14"/>
    </row>
    <row r="6" spans="1:13" ht="12.75">
      <c r="A6" s="128"/>
      <c r="B6" s="14"/>
      <c r="C6" s="14"/>
      <c r="D6" s="14"/>
      <c r="E6" s="14"/>
      <c r="F6" s="14"/>
      <c r="G6" s="14"/>
      <c r="H6" s="14"/>
      <c r="I6" s="14"/>
      <c r="J6" s="14"/>
      <c r="K6" s="14"/>
      <c r="L6" s="14"/>
      <c r="M6" s="14"/>
    </row>
    <row r="7" spans="1:13" ht="12.75">
      <c r="A7" s="128"/>
      <c r="B7" s="128"/>
      <c r="C7" s="128"/>
      <c r="D7" s="128"/>
      <c r="E7" s="128"/>
      <c r="F7" s="128"/>
      <c r="G7" s="128"/>
      <c r="H7" s="128"/>
      <c r="I7" s="128"/>
      <c r="J7" s="128"/>
      <c r="K7" s="128"/>
      <c r="L7" s="128"/>
      <c r="M7" s="128"/>
    </row>
    <row r="8" spans="1:13" s="40" customFormat="1" ht="12.75" customHeight="1">
      <c r="A8" s="461" t="s">
        <v>437</v>
      </c>
      <c r="B8" s="462"/>
      <c r="C8" s="129" t="s">
        <v>504</v>
      </c>
      <c r="D8" s="14"/>
      <c r="E8" s="14"/>
      <c r="F8" s="14"/>
      <c r="G8" s="14"/>
      <c r="H8" s="14"/>
      <c r="I8" s="14"/>
      <c r="J8" s="14"/>
      <c r="K8" s="129" t="s">
        <v>504</v>
      </c>
      <c r="L8" s="129" t="s">
        <v>504</v>
      </c>
      <c r="M8" s="129" t="s">
        <v>504</v>
      </c>
    </row>
    <row r="9" spans="1:13" ht="12.75">
      <c r="A9" s="130"/>
      <c r="B9" s="130"/>
      <c r="C9" s="130"/>
      <c r="D9" s="130"/>
      <c r="E9" s="130"/>
      <c r="F9" s="130"/>
      <c r="G9" s="130"/>
      <c r="H9" s="130"/>
      <c r="I9" s="130"/>
      <c r="J9" s="130"/>
      <c r="K9" s="130"/>
      <c r="L9" s="130"/>
      <c r="M9" s="130"/>
    </row>
    <row r="10" spans="1:13" ht="12.75">
      <c r="A10" s="130"/>
      <c r="B10" s="130"/>
      <c r="C10" s="130"/>
      <c r="D10" s="130"/>
      <c r="E10" s="130"/>
      <c r="F10" s="130"/>
      <c r="G10" s="130"/>
      <c r="H10" s="130"/>
      <c r="I10" s="130"/>
      <c r="J10" s="130"/>
      <c r="K10" s="130"/>
      <c r="L10" s="130"/>
      <c r="M10" s="130"/>
    </row>
    <row r="11" spans="1:13" s="133" customFormat="1" ht="14.25">
      <c r="A11" s="131" t="s">
        <v>739</v>
      </c>
      <c r="B11" s="131"/>
      <c r="C11" s="130"/>
      <c r="D11" s="130"/>
      <c r="E11" s="132" t="s">
        <v>497</v>
      </c>
      <c r="F11" s="132"/>
      <c r="G11" s="464" t="s">
        <v>650</v>
      </c>
      <c r="H11" s="464"/>
      <c r="I11" s="132"/>
      <c r="J11" s="132"/>
      <c r="K11" s="130"/>
      <c r="L11" s="130"/>
      <c r="M11" s="130"/>
    </row>
    <row r="12" spans="1:13" s="135" customFormat="1" ht="15">
      <c r="A12" s="134" t="s">
        <v>566</v>
      </c>
      <c r="B12" s="134"/>
      <c r="C12" s="121"/>
      <c r="D12" s="121"/>
      <c r="E12" s="132" t="s">
        <v>498</v>
      </c>
      <c r="F12" s="132"/>
      <c r="G12" s="463" t="s">
        <v>567</v>
      </c>
      <c r="H12" s="463"/>
      <c r="I12" s="132"/>
      <c r="J12" s="132"/>
      <c r="K12" s="121"/>
      <c r="L12" s="121"/>
      <c r="M12" s="121"/>
    </row>
    <row r="13" spans="1:13" s="133" customFormat="1" ht="12.75">
      <c r="A13" s="136"/>
      <c r="B13" s="136"/>
      <c r="C13" s="130"/>
      <c r="D13" s="130"/>
      <c r="E13" s="130"/>
      <c r="F13" s="130"/>
      <c r="G13" s="130"/>
      <c r="H13" s="130"/>
      <c r="I13" s="130"/>
      <c r="J13" s="130"/>
      <c r="K13" s="130"/>
      <c r="L13" s="130"/>
      <c r="M13" s="130"/>
    </row>
    <row r="14" spans="1:13" s="133" customFormat="1" ht="12.75">
      <c r="A14" s="460" t="s">
        <v>750</v>
      </c>
      <c r="B14" s="460"/>
      <c r="C14" s="460"/>
      <c r="D14" s="460"/>
      <c r="E14" s="137"/>
      <c r="F14" s="137"/>
      <c r="G14" s="130"/>
      <c r="H14" s="130"/>
      <c r="I14" s="130"/>
      <c r="J14" s="130"/>
      <c r="K14" s="130"/>
      <c r="L14" s="130"/>
      <c r="M14" s="130"/>
    </row>
    <row r="15" spans="1:13" s="133" customFormat="1" ht="12.75">
      <c r="A15" s="138"/>
      <c r="B15" s="138"/>
      <c r="C15" s="130"/>
      <c r="D15" s="130"/>
      <c r="E15" s="130"/>
      <c r="F15" s="130"/>
      <c r="G15" s="130"/>
      <c r="H15" s="130"/>
      <c r="I15" s="130"/>
      <c r="J15" s="130"/>
      <c r="K15" s="130"/>
      <c r="L15" s="130"/>
      <c r="M15" s="130"/>
    </row>
    <row r="16" spans="1:13" s="133" customFormat="1" ht="12.75">
      <c r="A16" s="130"/>
      <c r="B16" s="130"/>
      <c r="C16" s="130"/>
      <c r="D16" s="130"/>
      <c r="E16" s="139" t="s">
        <v>435</v>
      </c>
      <c r="F16" s="130"/>
      <c r="G16" s="130"/>
      <c r="H16" s="130"/>
      <c r="I16" s="130"/>
      <c r="J16" s="130"/>
      <c r="K16" s="130"/>
      <c r="L16" s="130"/>
      <c r="M16" s="130"/>
    </row>
    <row r="17" spans="1:13" ht="12.75">
      <c r="A17" s="130"/>
      <c r="B17" s="130"/>
      <c r="C17" s="130"/>
      <c r="D17" s="130"/>
      <c r="E17" s="130"/>
      <c r="F17" s="130"/>
      <c r="G17" s="130"/>
      <c r="H17" s="130"/>
      <c r="I17" s="130"/>
      <c r="J17" s="130"/>
      <c r="K17" s="130"/>
      <c r="L17" s="130"/>
      <c r="M17" s="130"/>
    </row>
    <row r="18" spans="1:13" ht="12.75">
      <c r="A18" s="130"/>
      <c r="B18" s="130"/>
      <c r="C18" s="130"/>
      <c r="D18" s="130"/>
      <c r="E18" s="130"/>
      <c r="F18" s="130"/>
      <c r="G18" s="130"/>
      <c r="H18" s="130"/>
      <c r="I18" s="130"/>
      <c r="J18" s="130"/>
      <c r="K18" s="130"/>
      <c r="L18" s="130"/>
      <c r="M18" s="130"/>
    </row>
    <row r="19" spans="1:13" s="133" customFormat="1" ht="14.25">
      <c r="A19" s="131" t="s">
        <v>499</v>
      </c>
      <c r="B19" s="131"/>
      <c r="C19" s="130"/>
      <c r="D19" s="130"/>
      <c r="E19" s="132" t="s">
        <v>497</v>
      </c>
      <c r="F19" s="132"/>
      <c r="G19" s="464" t="s">
        <v>651</v>
      </c>
      <c r="H19" s="464"/>
      <c r="I19" s="132"/>
      <c r="J19" s="132"/>
      <c r="K19" s="130"/>
      <c r="L19" s="130"/>
      <c r="M19" s="130"/>
    </row>
    <row r="20" spans="1:13" s="135" customFormat="1" ht="15">
      <c r="A20" s="134" t="s">
        <v>566</v>
      </c>
      <c r="B20" s="134"/>
      <c r="C20" s="121"/>
      <c r="D20" s="121"/>
      <c r="E20" s="132" t="s">
        <v>498</v>
      </c>
      <c r="F20" s="132"/>
      <c r="G20" s="463" t="s">
        <v>567</v>
      </c>
      <c r="H20" s="463"/>
      <c r="I20" s="132"/>
      <c r="J20" s="132"/>
      <c r="K20" s="121"/>
      <c r="L20" s="121"/>
      <c r="M20" s="121"/>
    </row>
    <row r="21" spans="1:13" s="133" customFormat="1" ht="12.75">
      <c r="A21" s="136"/>
      <c r="B21" s="136"/>
      <c r="C21" s="130"/>
      <c r="D21" s="130"/>
      <c r="E21" s="130"/>
      <c r="F21" s="130"/>
      <c r="G21" s="130"/>
      <c r="H21" s="130"/>
      <c r="I21" s="130"/>
      <c r="J21" s="130"/>
      <c r="K21" s="130"/>
      <c r="L21" s="130"/>
      <c r="M21" s="130"/>
    </row>
    <row r="22" spans="1:13" s="133" customFormat="1" ht="13.5" customHeight="1">
      <c r="A22" s="460" t="s">
        <v>750</v>
      </c>
      <c r="B22" s="460"/>
      <c r="C22" s="460"/>
      <c r="D22" s="460"/>
      <c r="E22" s="137"/>
      <c r="F22" s="137"/>
      <c r="G22" s="130"/>
      <c r="H22" s="130"/>
      <c r="I22" s="130"/>
      <c r="J22" s="130"/>
      <c r="K22" s="130"/>
      <c r="L22" s="130"/>
      <c r="M22" s="130"/>
    </row>
    <row r="23" spans="1:13" ht="12.75">
      <c r="A23" s="130"/>
      <c r="B23" s="130"/>
      <c r="C23" s="130"/>
      <c r="D23" s="130"/>
      <c r="E23" s="130"/>
      <c r="F23" s="130"/>
      <c r="G23" s="130"/>
      <c r="H23" s="130"/>
      <c r="I23" s="130"/>
      <c r="J23" s="130"/>
      <c r="K23" s="130"/>
      <c r="L23" s="130"/>
      <c r="M23" s="130"/>
    </row>
    <row r="35" ht="12.75">
      <c r="M35" s="125">
        <v>2</v>
      </c>
    </row>
  </sheetData>
  <sheetProtection/>
  <mergeCells count="8">
    <mergeCell ref="A1:M1"/>
    <mergeCell ref="A14:D14"/>
    <mergeCell ref="A22:D22"/>
    <mergeCell ref="A8:B8"/>
    <mergeCell ref="G12:H12"/>
    <mergeCell ref="G20:H20"/>
    <mergeCell ref="G11:H11"/>
    <mergeCell ref="G19:H19"/>
  </mergeCells>
  <printOptions/>
  <pageMargins left="0.34" right="0.32" top="0.79" bottom="0.984251968503937" header="0.32" footer="0.5118110236220472"/>
  <pageSetup horizontalDpi="600" verticalDpi="600" orientation="landscape" paperSize="9" scale="87" r:id="rId1"/>
</worksheet>
</file>

<file path=xl/worksheets/sheet20.xml><?xml version="1.0" encoding="utf-8"?>
<worksheet xmlns="http://schemas.openxmlformats.org/spreadsheetml/2006/main" xmlns:r="http://schemas.openxmlformats.org/officeDocument/2006/relationships">
  <sheetPr codeName="Лист20">
    <pageSetUpPr fitToPage="1"/>
  </sheetPr>
  <dimension ref="A1:K53"/>
  <sheetViews>
    <sheetView zoomScalePageLayoutView="0" workbookViewId="0" topLeftCell="A31">
      <selection activeCell="G57" sqref="G57"/>
    </sheetView>
  </sheetViews>
  <sheetFormatPr defaultColWidth="9.00390625" defaultRowHeight="12.75"/>
  <cols>
    <col min="1" max="1" width="4.25390625" style="199" customWidth="1"/>
    <col min="2" max="2" width="36.625" style="199" customWidth="1"/>
    <col min="3" max="3" width="17.125" style="199" customWidth="1"/>
    <col min="4" max="4" width="17.00390625" style="199" customWidth="1"/>
    <col min="5" max="6" width="17.25390625" style="199" customWidth="1"/>
    <col min="7" max="7" width="15.75390625" style="199" customWidth="1"/>
    <col min="8" max="16384" width="9.125" style="199" customWidth="1"/>
  </cols>
  <sheetData>
    <row r="1" spans="1:8" s="25" customFormat="1" ht="18.75" customHeight="1">
      <c r="A1" s="570" t="str">
        <f>CONCATENATE("4.8. Загальна характеристика ліцензіата  ",'Титульна сторінка'!B4)</f>
        <v>4.8. Загальна характеристика ліцензіата  ТзОВ "Енергія-Новий Розділ"</v>
      </c>
      <c r="B1" s="571"/>
      <c r="C1" s="571"/>
      <c r="D1" s="571"/>
      <c r="E1" s="571"/>
      <c r="F1" s="571"/>
      <c r="G1" s="572"/>
      <c r="H1" s="194"/>
    </row>
    <row r="2" spans="1:8" s="25" customFormat="1" ht="20.25" customHeight="1">
      <c r="A2" s="573" t="s">
        <v>255</v>
      </c>
      <c r="B2" s="574"/>
      <c r="C2" s="574"/>
      <c r="D2" s="574"/>
      <c r="E2" s="574"/>
      <c r="F2" s="574"/>
      <c r="G2" s="575"/>
      <c r="H2" s="194"/>
    </row>
    <row r="3" spans="1:8" s="25" customFormat="1" ht="15" customHeight="1">
      <c r="A3" s="475" t="s">
        <v>175</v>
      </c>
      <c r="B3" s="475" t="s">
        <v>496</v>
      </c>
      <c r="C3" s="535" t="s">
        <v>551</v>
      </c>
      <c r="D3" s="576"/>
      <c r="E3" s="576"/>
      <c r="F3" s="576"/>
      <c r="G3" s="537"/>
      <c r="H3" s="108"/>
    </row>
    <row r="4" spans="1:8" s="25" customFormat="1" ht="13.5" customHeight="1">
      <c r="A4" s="477"/>
      <c r="B4" s="477"/>
      <c r="C4" s="81">
        <v>2009</v>
      </c>
      <c r="D4" s="81">
        <v>2010</v>
      </c>
      <c r="E4" s="81">
        <v>2011</v>
      </c>
      <c r="F4" s="81">
        <v>2012</v>
      </c>
      <c r="G4" s="81">
        <v>2013</v>
      </c>
      <c r="H4" s="108"/>
    </row>
    <row r="5" spans="1:8" s="25" customFormat="1" ht="37.5" customHeight="1">
      <c r="A5" s="44">
        <v>1</v>
      </c>
      <c r="B5" s="59" t="s">
        <v>549</v>
      </c>
      <c r="C5" s="336">
        <v>44</v>
      </c>
      <c r="D5" s="336">
        <v>44</v>
      </c>
      <c r="E5" s="336">
        <v>44</v>
      </c>
      <c r="F5" s="336">
        <v>44</v>
      </c>
      <c r="G5" s="336">
        <v>44</v>
      </c>
      <c r="H5" s="108"/>
    </row>
    <row r="6" spans="1:8" s="25" customFormat="1" ht="30">
      <c r="A6" s="475">
        <v>2</v>
      </c>
      <c r="B6" s="59" t="s">
        <v>256</v>
      </c>
      <c r="C6" s="326">
        <v>9573</v>
      </c>
      <c r="D6" s="326">
        <v>9585</v>
      </c>
      <c r="E6" s="326">
        <v>9679</v>
      </c>
      <c r="F6" s="326">
        <v>9743</v>
      </c>
      <c r="G6" s="326">
        <v>9764</v>
      </c>
      <c r="H6" s="108"/>
    </row>
    <row r="7" spans="1:8" s="25" customFormat="1" ht="19.5" customHeight="1">
      <c r="A7" s="476"/>
      <c r="B7" s="113" t="s">
        <v>456</v>
      </c>
      <c r="C7" s="326">
        <v>9569</v>
      </c>
      <c r="D7" s="326">
        <v>9581</v>
      </c>
      <c r="E7" s="326">
        <v>9675</v>
      </c>
      <c r="F7" s="326">
        <v>9739</v>
      </c>
      <c r="G7" s="326">
        <v>9760</v>
      </c>
      <c r="H7" s="108"/>
    </row>
    <row r="8" spans="1:8" s="25" customFormat="1" ht="15">
      <c r="A8" s="477"/>
      <c r="B8" s="109" t="s">
        <v>257</v>
      </c>
      <c r="C8" s="326">
        <v>9248</v>
      </c>
      <c r="D8" s="326">
        <v>9292</v>
      </c>
      <c r="E8" s="326">
        <v>9390</v>
      </c>
      <c r="F8" s="326">
        <v>9434</v>
      </c>
      <c r="G8" s="326">
        <v>9450</v>
      </c>
      <c r="H8" s="108"/>
    </row>
    <row r="9" spans="1:8" s="25" customFormat="1" ht="30">
      <c r="A9" s="475">
        <v>3</v>
      </c>
      <c r="B9" s="59" t="s">
        <v>67</v>
      </c>
      <c r="C9" s="110">
        <f>SUM(C10,C15)</f>
        <v>206.41</v>
      </c>
      <c r="D9" s="110">
        <f>SUM(D10,D15)</f>
        <v>207.41</v>
      </c>
      <c r="E9" s="110">
        <f>SUM(E10,E15)</f>
        <v>207.41</v>
      </c>
      <c r="F9" s="110">
        <f>SUM(F10,F15)</f>
        <v>207.41</v>
      </c>
      <c r="G9" s="110">
        <f>SUM(G10,G15)</f>
        <v>207.41</v>
      </c>
      <c r="H9" s="108"/>
    </row>
    <row r="10" spans="1:8" s="25" customFormat="1" ht="14.25" customHeight="1">
      <c r="A10" s="476"/>
      <c r="B10" s="113" t="s">
        <v>258</v>
      </c>
      <c r="C10" s="110">
        <f>SUM(C11:C14)</f>
        <v>76.58000000000001</v>
      </c>
      <c r="D10" s="110">
        <f>SUM(D11:D14)</f>
        <v>77.58000000000001</v>
      </c>
      <c r="E10" s="110">
        <f>SUM(E11:E14)</f>
        <v>77.58000000000001</v>
      </c>
      <c r="F10" s="110">
        <f>SUM(F11:F14)</f>
        <v>77.58000000000001</v>
      </c>
      <c r="G10" s="110">
        <f>SUM(G11:G14)</f>
        <v>77.58000000000001</v>
      </c>
      <c r="H10" s="108"/>
    </row>
    <row r="11" spans="1:8" s="25" customFormat="1" ht="14.25" customHeight="1">
      <c r="A11" s="476"/>
      <c r="B11" s="109" t="s">
        <v>196</v>
      </c>
      <c r="C11" s="336"/>
      <c r="D11" s="336"/>
      <c r="E11" s="336"/>
      <c r="F11" s="336"/>
      <c r="G11" s="336"/>
      <c r="H11" s="108"/>
    </row>
    <row r="12" spans="1:11" s="25" customFormat="1" ht="14.25" customHeight="1">
      <c r="A12" s="476"/>
      <c r="B12" s="109" t="s">
        <v>259</v>
      </c>
      <c r="C12" s="336">
        <v>8.4</v>
      </c>
      <c r="D12" s="336">
        <v>8.4</v>
      </c>
      <c r="E12" s="336">
        <v>8.4</v>
      </c>
      <c r="F12" s="336">
        <v>8.4</v>
      </c>
      <c r="G12" s="336">
        <v>8.4</v>
      </c>
      <c r="H12" s="108"/>
      <c r="J12" s="26"/>
      <c r="K12" s="26"/>
    </row>
    <row r="13" spans="1:8" s="25" customFormat="1" ht="14.25" customHeight="1">
      <c r="A13" s="476"/>
      <c r="B13" s="109" t="s">
        <v>260</v>
      </c>
      <c r="C13" s="336">
        <v>20.01</v>
      </c>
      <c r="D13" s="336">
        <v>20.01</v>
      </c>
      <c r="E13" s="336">
        <v>20.01</v>
      </c>
      <c r="F13" s="336">
        <v>20.01</v>
      </c>
      <c r="G13" s="336">
        <v>20.01</v>
      </c>
      <c r="H13" s="108"/>
    </row>
    <row r="14" spans="1:10" s="25" customFormat="1" ht="14.25" customHeight="1">
      <c r="A14" s="476"/>
      <c r="B14" s="109" t="s">
        <v>552</v>
      </c>
      <c r="C14" s="336">
        <v>48.17</v>
      </c>
      <c r="D14" s="336">
        <v>49.17</v>
      </c>
      <c r="E14" s="336">
        <v>49.17</v>
      </c>
      <c r="F14" s="336">
        <v>49.17</v>
      </c>
      <c r="G14" s="336">
        <v>49.17</v>
      </c>
      <c r="H14" s="111"/>
      <c r="I14" s="26"/>
      <c r="J14" s="26"/>
    </row>
    <row r="15" spans="1:8" s="25" customFormat="1" ht="14.25" customHeight="1">
      <c r="A15" s="476"/>
      <c r="B15" s="113" t="s">
        <v>261</v>
      </c>
      <c r="C15" s="110">
        <f>SUM(C16:C19)</f>
        <v>129.82999999999998</v>
      </c>
      <c r="D15" s="110">
        <f>SUM(D16:D19)</f>
        <v>129.82999999999998</v>
      </c>
      <c r="E15" s="110">
        <f>SUM(E16:E19)</f>
        <v>129.82999999999998</v>
      </c>
      <c r="F15" s="110">
        <f>SUM(F16:F19)</f>
        <v>129.82999999999998</v>
      </c>
      <c r="G15" s="110">
        <f>SUM(G16:G19)</f>
        <v>129.82999999999998</v>
      </c>
      <c r="H15" s="108"/>
    </row>
    <row r="16" spans="1:8" s="25" customFormat="1" ht="14.25" customHeight="1">
      <c r="A16" s="476"/>
      <c r="B16" s="109" t="s">
        <v>196</v>
      </c>
      <c r="C16" s="336"/>
      <c r="D16" s="336"/>
      <c r="E16" s="336"/>
      <c r="F16" s="336"/>
      <c r="G16" s="336"/>
      <c r="H16" s="108"/>
    </row>
    <row r="17" spans="1:8" s="25" customFormat="1" ht="14.25" customHeight="1">
      <c r="A17" s="476"/>
      <c r="B17" s="109" t="s">
        <v>259</v>
      </c>
      <c r="C17" s="336">
        <v>2.28</v>
      </c>
      <c r="D17" s="336">
        <v>2.28</v>
      </c>
      <c r="E17" s="336">
        <v>2.28</v>
      </c>
      <c r="F17" s="336">
        <v>2.28</v>
      </c>
      <c r="G17" s="336">
        <v>2.28</v>
      </c>
      <c r="H17" s="108"/>
    </row>
    <row r="18" spans="1:8" s="25" customFormat="1" ht="14.25" customHeight="1">
      <c r="A18" s="476"/>
      <c r="B18" s="109" t="s">
        <v>260</v>
      </c>
      <c r="C18" s="336">
        <v>48.92</v>
      </c>
      <c r="D18" s="336">
        <v>48.92</v>
      </c>
      <c r="E18" s="336">
        <v>48.92</v>
      </c>
      <c r="F18" s="336">
        <v>48.92</v>
      </c>
      <c r="G18" s="336">
        <v>48.92</v>
      </c>
      <c r="H18" s="108"/>
    </row>
    <row r="19" spans="1:8" s="25" customFormat="1" ht="14.25" customHeight="1">
      <c r="A19" s="477"/>
      <c r="B19" s="109" t="s">
        <v>552</v>
      </c>
      <c r="C19" s="336">
        <v>78.63</v>
      </c>
      <c r="D19" s="336">
        <v>78.63</v>
      </c>
      <c r="E19" s="336">
        <v>78.63</v>
      </c>
      <c r="F19" s="336">
        <v>78.63</v>
      </c>
      <c r="G19" s="336">
        <v>78.63</v>
      </c>
      <c r="H19" s="108"/>
    </row>
    <row r="20" spans="1:8" s="25" customFormat="1" ht="28.5" customHeight="1">
      <c r="A20" s="475">
        <v>4</v>
      </c>
      <c r="B20" s="59" t="s">
        <v>269</v>
      </c>
      <c r="C20" s="110">
        <f>SUM(C21:C23)</f>
        <v>81.85</v>
      </c>
      <c r="D20" s="110">
        <f>SUM(D21:D23)</f>
        <v>81.85</v>
      </c>
      <c r="E20" s="110">
        <f>SUM(E21:E23)</f>
        <v>82.25</v>
      </c>
      <c r="F20" s="110">
        <f>SUM(F21:F23)</f>
        <v>82.25</v>
      </c>
      <c r="G20" s="110">
        <f>SUM(G21:G23)</f>
        <v>106.25</v>
      </c>
      <c r="H20" s="108"/>
    </row>
    <row r="21" spans="1:8" s="25" customFormat="1" ht="14.25" customHeight="1">
      <c r="A21" s="476"/>
      <c r="B21" s="109" t="s">
        <v>196</v>
      </c>
      <c r="C21" s="336">
        <v>32</v>
      </c>
      <c r="D21" s="336">
        <v>32</v>
      </c>
      <c r="E21" s="336">
        <v>32</v>
      </c>
      <c r="F21" s="336">
        <v>32</v>
      </c>
      <c r="G21" s="336">
        <v>56</v>
      </c>
      <c r="H21" s="108"/>
    </row>
    <row r="22" spans="1:8" s="25" customFormat="1" ht="14.25" customHeight="1">
      <c r="A22" s="476"/>
      <c r="B22" s="109" t="s">
        <v>259</v>
      </c>
      <c r="C22" s="336">
        <v>20</v>
      </c>
      <c r="D22" s="336">
        <v>20</v>
      </c>
      <c r="E22" s="336">
        <v>20</v>
      </c>
      <c r="F22" s="336">
        <v>20</v>
      </c>
      <c r="G22" s="336">
        <v>20</v>
      </c>
      <c r="H22" s="108"/>
    </row>
    <row r="23" spans="1:8" s="25" customFormat="1" ht="14.25" customHeight="1">
      <c r="A23" s="477"/>
      <c r="B23" s="109" t="s">
        <v>260</v>
      </c>
      <c r="C23" s="336">
        <v>29.85</v>
      </c>
      <c r="D23" s="336">
        <v>29.85</v>
      </c>
      <c r="E23" s="336">
        <v>30.25</v>
      </c>
      <c r="F23" s="336">
        <v>30.25</v>
      </c>
      <c r="G23" s="336">
        <v>30.25</v>
      </c>
      <c r="H23" s="108"/>
    </row>
    <row r="24" spans="1:8" s="25" customFormat="1" ht="30" customHeight="1">
      <c r="A24" s="475">
        <v>5</v>
      </c>
      <c r="B24" s="59" t="s">
        <v>68</v>
      </c>
      <c r="C24" s="326">
        <v>81</v>
      </c>
      <c r="D24" s="326">
        <v>81</v>
      </c>
      <c r="E24" s="326">
        <v>81</v>
      </c>
      <c r="F24" s="326">
        <v>81</v>
      </c>
      <c r="G24" s="326">
        <v>81</v>
      </c>
      <c r="H24" s="108"/>
    </row>
    <row r="25" spans="1:8" s="25" customFormat="1" ht="17.25" customHeight="1">
      <c r="A25" s="477"/>
      <c r="B25" s="113" t="s">
        <v>457</v>
      </c>
      <c r="C25" s="326">
        <v>73</v>
      </c>
      <c r="D25" s="326">
        <v>73</v>
      </c>
      <c r="E25" s="326">
        <v>73</v>
      </c>
      <c r="F25" s="326">
        <v>73</v>
      </c>
      <c r="G25" s="326">
        <v>73</v>
      </c>
      <c r="H25" s="108"/>
    </row>
    <row r="26" spans="1:8" s="25" customFormat="1" ht="20.25" customHeight="1">
      <c r="A26" s="44">
        <v>6</v>
      </c>
      <c r="B26" s="59" t="s">
        <v>262</v>
      </c>
      <c r="C26" s="326">
        <v>88</v>
      </c>
      <c r="D26" s="326">
        <v>88</v>
      </c>
      <c r="E26" s="326">
        <v>88</v>
      </c>
      <c r="F26" s="326">
        <v>88</v>
      </c>
      <c r="G26" s="326">
        <v>88</v>
      </c>
      <c r="H26" s="108"/>
    </row>
    <row r="27" spans="1:8" s="25" customFormat="1" ht="31.5" customHeight="1">
      <c r="A27" s="44">
        <v>7</v>
      </c>
      <c r="B27" s="59" t="s">
        <v>340</v>
      </c>
      <c r="C27" s="336">
        <v>2186</v>
      </c>
      <c r="D27" s="336">
        <v>2347</v>
      </c>
      <c r="E27" s="336">
        <v>2913</v>
      </c>
      <c r="F27" s="336">
        <v>3362</v>
      </c>
      <c r="G27" s="336">
        <v>3817</v>
      </c>
      <c r="H27" s="108"/>
    </row>
    <row r="28" spans="1:8" s="25" customFormat="1" ht="34.5" customHeight="1">
      <c r="A28" s="475">
        <v>8</v>
      </c>
      <c r="B28" s="59" t="s">
        <v>109</v>
      </c>
      <c r="C28" s="110"/>
      <c r="D28" s="110"/>
      <c r="E28" s="110"/>
      <c r="F28" s="110"/>
      <c r="G28" s="110"/>
      <c r="H28" s="108"/>
    </row>
    <row r="29" spans="1:8" s="25" customFormat="1" ht="15">
      <c r="A29" s="476"/>
      <c r="B29" s="113" t="s">
        <v>263</v>
      </c>
      <c r="C29" s="336">
        <v>40.75</v>
      </c>
      <c r="D29" s="336">
        <v>42.879</v>
      </c>
      <c r="E29" s="336">
        <v>36.006</v>
      </c>
      <c r="F29" s="336">
        <v>36.825</v>
      </c>
      <c r="G29" s="336">
        <v>36.957</v>
      </c>
      <c r="H29" s="108"/>
    </row>
    <row r="30" spans="1:8" s="25" customFormat="1" ht="15">
      <c r="A30" s="477"/>
      <c r="B30" s="113" t="s">
        <v>264</v>
      </c>
      <c r="C30" s="336">
        <v>36.72</v>
      </c>
      <c r="D30" s="336">
        <v>36.502</v>
      </c>
      <c r="E30" s="336">
        <v>34.103</v>
      </c>
      <c r="F30" s="336">
        <v>32.593</v>
      </c>
      <c r="G30" s="336">
        <v>32.654</v>
      </c>
      <c r="H30" s="108"/>
    </row>
    <row r="31" spans="1:8" s="25" customFormat="1" ht="30">
      <c r="A31" s="44">
        <v>9</v>
      </c>
      <c r="B31" s="59" t="s">
        <v>110</v>
      </c>
      <c r="C31" s="336">
        <v>3610</v>
      </c>
      <c r="D31" s="336">
        <v>3727</v>
      </c>
      <c r="E31" s="336">
        <v>4469</v>
      </c>
      <c r="F31" s="336">
        <v>4708</v>
      </c>
      <c r="G31" s="336">
        <v>6102</v>
      </c>
      <c r="H31" s="108"/>
    </row>
    <row r="32" spans="1:8" s="25" customFormat="1" ht="32.25" customHeight="1">
      <c r="A32" s="44">
        <v>10</v>
      </c>
      <c r="B32" s="59" t="s">
        <v>111</v>
      </c>
      <c r="C32" s="336">
        <v>3575</v>
      </c>
      <c r="D32" s="336">
        <v>4042</v>
      </c>
      <c r="E32" s="336">
        <v>4894</v>
      </c>
      <c r="F32" s="336">
        <v>5690</v>
      </c>
      <c r="G32" s="336">
        <v>6384</v>
      </c>
      <c r="H32" s="108"/>
    </row>
    <row r="33" spans="1:8" s="25" customFormat="1" ht="30.75" customHeight="1">
      <c r="A33" s="475">
        <v>11</v>
      </c>
      <c r="B33" s="59" t="s">
        <v>112</v>
      </c>
      <c r="C33" s="110"/>
      <c r="D33" s="110"/>
      <c r="E33" s="110"/>
      <c r="F33" s="110"/>
      <c r="G33" s="110"/>
      <c r="H33" s="108"/>
    </row>
    <row r="34" spans="1:8" s="25" customFormat="1" ht="15">
      <c r="A34" s="476"/>
      <c r="B34" s="113" t="s">
        <v>265</v>
      </c>
      <c r="C34" s="336">
        <v>31.75</v>
      </c>
      <c r="D34" s="336">
        <v>29.449</v>
      </c>
      <c r="E34" s="336">
        <v>34.767</v>
      </c>
      <c r="F34" s="336">
        <v>36.825</v>
      </c>
      <c r="G34" s="336">
        <v>36.957</v>
      </c>
      <c r="H34" s="108"/>
    </row>
    <row r="35" spans="1:8" s="25" customFormat="1" ht="15">
      <c r="A35" s="477"/>
      <c r="B35" s="113" t="s">
        <v>264</v>
      </c>
      <c r="C35" s="336">
        <v>35.14</v>
      </c>
      <c r="D35" s="336">
        <v>34.82</v>
      </c>
      <c r="E35" s="336">
        <v>34.103</v>
      </c>
      <c r="F35" s="336">
        <v>32.593</v>
      </c>
      <c r="G35" s="336">
        <v>31.654</v>
      </c>
      <c r="H35" s="108"/>
    </row>
    <row r="36" spans="1:8" s="25" customFormat="1" ht="32.25" customHeight="1">
      <c r="A36" s="44">
        <v>12</v>
      </c>
      <c r="B36" s="59" t="s">
        <v>113</v>
      </c>
      <c r="C36" s="336">
        <v>468</v>
      </c>
      <c r="D36" s="336">
        <v>518</v>
      </c>
      <c r="E36" s="336">
        <v>572</v>
      </c>
      <c r="F36" s="336">
        <v>617</v>
      </c>
      <c r="G36" s="336">
        <v>679</v>
      </c>
      <c r="H36" s="108"/>
    </row>
    <row r="37" spans="1:8" s="25" customFormat="1" ht="30.75" customHeight="1">
      <c r="A37" s="44">
        <v>13</v>
      </c>
      <c r="B37" s="59" t="s">
        <v>114</v>
      </c>
      <c r="C37" s="336">
        <v>431</v>
      </c>
      <c r="D37" s="336">
        <v>441</v>
      </c>
      <c r="E37" s="336">
        <v>545</v>
      </c>
      <c r="F37" s="336">
        <v>631</v>
      </c>
      <c r="G37" s="336">
        <v>691</v>
      </c>
      <c r="H37" s="108"/>
    </row>
    <row r="38" spans="1:8" s="25" customFormat="1" ht="15">
      <c r="A38" s="475">
        <v>14</v>
      </c>
      <c r="B38" s="59" t="s">
        <v>75</v>
      </c>
      <c r="C38" s="110">
        <f>C39+C40</f>
        <v>-100</v>
      </c>
      <c r="D38" s="110">
        <f>D39+D40</f>
        <v>-290</v>
      </c>
      <c r="E38" s="110">
        <f>E39+E40</f>
        <v>-398</v>
      </c>
      <c r="F38" s="110">
        <f>F39+F40</f>
        <v>-996</v>
      </c>
      <c r="G38" s="110">
        <f>G39+G40</f>
        <v>-294</v>
      </c>
      <c r="H38" s="108"/>
    </row>
    <row r="39" spans="1:8" s="25" customFormat="1" ht="15">
      <c r="A39" s="476"/>
      <c r="B39" s="113" t="s">
        <v>266</v>
      </c>
      <c r="C39" s="336">
        <v>-137</v>
      </c>
      <c r="D39" s="336">
        <f>D31-D32</f>
        <v>-315</v>
      </c>
      <c r="E39" s="336">
        <f>E31-E32</f>
        <v>-425</v>
      </c>
      <c r="F39" s="336">
        <f>F31-F32</f>
        <v>-982</v>
      </c>
      <c r="G39" s="336">
        <v>-282</v>
      </c>
      <c r="H39" s="108"/>
    </row>
    <row r="40" spans="1:8" s="25" customFormat="1" ht="15.75" customHeight="1">
      <c r="A40" s="477"/>
      <c r="B40" s="113" t="s">
        <v>267</v>
      </c>
      <c r="C40" s="336">
        <v>37</v>
      </c>
      <c r="D40" s="336">
        <v>25</v>
      </c>
      <c r="E40" s="336">
        <v>27</v>
      </c>
      <c r="F40" s="336">
        <v>-14</v>
      </c>
      <c r="G40" s="336">
        <v>-12</v>
      </c>
      <c r="H40" s="108"/>
    </row>
    <row r="41" spans="1:8" s="25" customFormat="1" ht="15.75" customHeight="1">
      <c r="A41" s="44">
        <v>15</v>
      </c>
      <c r="B41" s="59" t="s">
        <v>341</v>
      </c>
      <c r="C41" s="336"/>
      <c r="D41" s="336"/>
      <c r="E41" s="336"/>
      <c r="F41" s="336"/>
      <c r="G41" s="336"/>
      <c r="H41" s="108"/>
    </row>
    <row r="42" spans="1:8" s="25" customFormat="1" ht="17.25" customHeight="1">
      <c r="A42" s="44">
        <v>16</v>
      </c>
      <c r="B42" s="59" t="s">
        <v>76</v>
      </c>
      <c r="C42" s="336"/>
      <c r="D42" s="336"/>
      <c r="E42" s="336"/>
      <c r="F42" s="336"/>
      <c r="G42" s="336"/>
      <c r="H42" s="108"/>
    </row>
    <row r="43" spans="1:8" s="25" customFormat="1" ht="30.75" customHeight="1">
      <c r="A43" s="44">
        <v>17</v>
      </c>
      <c r="B43" s="59" t="s">
        <v>64</v>
      </c>
      <c r="C43" s="337"/>
      <c r="D43" s="337"/>
      <c r="E43" s="337"/>
      <c r="F43" s="337"/>
      <c r="G43" s="337"/>
      <c r="H43" s="108"/>
    </row>
    <row r="44" spans="1:8" s="25" customFormat="1" ht="30" customHeight="1">
      <c r="A44" s="44">
        <v>18</v>
      </c>
      <c r="B44" s="59" t="s">
        <v>115</v>
      </c>
      <c r="C44" s="337">
        <v>12.83</v>
      </c>
      <c r="D44" s="337">
        <v>12.79</v>
      </c>
      <c r="E44" s="337">
        <v>13.01</v>
      </c>
      <c r="F44" s="337">
        <v>13.07</v>
      </c>
      <c r="G44" s="337">
        <v>13.03</v>
      </c>
      <c r="H44" s="108"/>
    </row>
    <row r="45" spans="1:8" s="25" customFormat="1" ht="15.75" customHeight="1">
      <c r="A45" s="44">
        <v>19</v>
      </c>
      <c r="B45" s="59" t="s">
        <v>268</v>
      </c>
      <c r="C45" s="353">
        <v>0.0024</v>
      </c>
      <c r="D45" s="354">
        <v>-0.0037</v>
      </c>
      <c r="E45" s="354">
        <v>-0.00038</v>
      </c>
      <c r="F45" s="353">
        <v>-0.0007</v>
      </c>
      <c r="G45" s="337">
        <v>-0.13</v>
      </c>
      <c r="H45" s="108"/>
    </row>
    <row r="46" spans="1:8" s="25" customFormat="1" ht="30" customHeight="1">
      <c r="A46" s="475">
        <v>20</v>
      </c>
      <c r="B46" s="59" t="s">
        <v>286</v>
      </c>
      <c r="C46" s="79">
        <f>SUM(C47:C50)</f>
        <v>1829</v>
      </c>
      <c r="D46" s="79">
        <f>SUM(D47:D50)</f>
        <v>1994</v>
      </c>
      <c r="E46" s="79">
        <f>SUM(E47:E50)</f>
        <v>2110</v>
      </c>
      <c r="F46" s="79">
        <v>2123</v>
      </c>
      <c r="G46" s="79">
        <v>2123</v>
      </c>
      <c r="H46" s="108"/>
    </row>
    <row r="47" spans="1:8" s="25" customFormat="1" ht="14.25" customHeight="1">
      <c r="A47" s="476"/>
      <c r="B47" s="59" t="s">
        <v>284</v>
      </c>
      <c r="C47" s="326">
        <v>513</v>
      </c>
      <c r="D47" s="326">
        <v>517</v>
      </c>
      <c r="E47" s="326">
        <v>778</v>
      </c>
      <c r="F47" s="326">
        <v>791</v>
      </c>
      <c r="G47" s="326">
        <v>791</v>
      </c>
      <c r="H47" s="108"/>
    </row>
    <row r="48" spans="1:8" s="25" customFormat="1" ht="14.25" customHeight="1">
      <c r="A48" s="476"/>
      <c r="B48" s="59" t="s">
        <v>285</v>
      </c>
      <c r="C48" s="326">
        <v>1316</v>
      </c>
      <c r="D48" s="326">
        <v>1477</v>
      </c>
      <c r="E48" s="326">
        <v>1148</v>
      </c>
      <c r="F48" s="326">
        <v>1148</v>
      </c>
      <c r="G48" s="326">
        <v>1148</v>
      </c>
      <c r="H48" s="108"/>
    </row>
    <row r="49" spans="1:8" s="25" customFormat="1" ht="14.25" customHeight="1">
      <c r="A49" s="476"/>
      <c r="B49" s="59" t="s">
        <v>66</v>
      </c>
      <c r="C49" s="326"/>
      <c r="D49" s="326"/>
      <c r="E49" s="326"/>
      <c r="F49" s="326"/>
      <c r="G49" s="326"/>
      <c r="H49" s="108"/>
    </row>
    <row r="50" spans="1:8" s="25" customFormat="1" ht="14.25" customHeight="1">
      <c r="A50" s="477"/>
      <c r="B50" s="59" t="s">
        <v>65</v>
      </c>
      <c r="C50" s="326"/>
      <c r="D50" s="326"/>
      <c r="E50" s="326">
        <v>184</v>
      </c>
      <c r="F50" s="326">
        <v>184</v>
      </c>
      <c r="G50" s="326">
        <v>184</v>
      </c>
      <c r="H50" s="108"/>
    </row>
    <row r="51" spans="1:8" s="198" customFormat="1" ht="9" customHeight="1">
      <c r="A51" s="197"/>
      <c r="B51" s="108"/>
      <c r="C51" s="108"/>
      <c r="D51" s="108"/>
      <c r="E51" s="108"/>
      <c r="F51" s="108"/>
      <c r="G51" s="108"/>
      <c r="H51" s="108"/>
    </row>
    <row r="52" spans="1:8" s="198" customFormat="1" ht="15.75" customHeight="1">
      <c r="A52" s="569" t="s">
        <v>63</v>
      </c>
      <c r="B52" s="569"/>
      <c r="C52" s="569"/>
      <c r="D52" s="569"/>
      <c r="E52" s="569"/>
      <c r="F52" s="569"/>
      <c r="G52" s="569"/>
      <c r="H52" s="569"/>
    </row>
    <row r="53" spans="1:8" ht="15">
      <c r="A53" s="569" t="s">
        <v>746</v>
      </c>
      <c r="B53" s="569"/>
      <c r="C53" s="569"/>
      <c r="D53" s="569"/>
      <c r="E53" s="569"/>
      <c r="F53" s="569"/>
      <c r="G53" s="569"/>
      <c r="H53" s="569"/>
    </row>
  </sheetData>
  <sheetProtection/>
  <mergeCells count="15">
    <mergeCell ref="A6:A8"/>
    <mergeCell ref="A1:G1"/>
    <mergeCell ref="A2:G2"/>
    <mergeCell ref="A3:A4"/>
    <mergeCell ref="B3:B4"/>
    <mergeCell ref="C3:G3"/>
    <mergeCell ref="A53:H53"/>
    <mergeCell ref="A46:A50"/>
    <mergeCell ref="A52:H52"/>
    <mergeCell ref="A9:A19"/>
    <mergeCell ref="A20:A23"/>
    <mergeCell ref="A24:A25"/>
    <mergeCell ref="A28:A30"/>
    <mergeCell ref="A33:A35"/>
    <mergeCell ref="A38:A40"/>
  </mergeCells>
  <printOptions/>
  <pageMargins left="0.7874015748031497" right="0.1968503937007874" top="0.31496062992125984" bottom="0.35433070866141736" header="0.1968503937007874" footer="0.2362204724409449"/>
  <pageSetup fitToHeight="1" fitToWidth="1"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codeName="Лист21"/>
  <dimension ref="A1:M24"/>
  <sheetViews>
    <sheetView zoomScalePageLayoutView="0" workbookViewId="0" topLeftCell="A1">
      <selection activeCell="B20" sqref="B20"/>
    </sheetView>
  </sheetViews>
  <sheetFormatPr defaultColWidth="9.00390625" defaultRowHeight="12.75"/>
  <cols>
    <col min="1" max="1" width="4.00390625" style="198" customWidth="1"/>
    <col min="2" max="2" width="32.25390625" style="198" customWidth="1"/>
    <col min="3" max="3" width="15.75390625" style="198" customWidth="1"/>
    <col min="4" max="4" width="9.125" style="198" customWidth="1"/>
    <col min="5" max="5" width="15.75390625" style="198" customWidth="1"/>
    <col min="6" max="6" width="9.75390625" style="198" customWidth="1"/>
    <col min="7" max="8" width="15.75390625" style="198" customWidth="1"/>
    <col min="9" max="9" width="15.625" style="198" customWidth="1"/>
    <col min="10" max="10" width="16.375" style="198" customWidth="1"/>
    <col min="11" max="16384" width="9.125" style="198" customWidth="1"/>
  </cols>
  <sheetData>
    <row r="1" spans="1:10" s="25" customFormat="1" ht="25.5" customHeight="1">
      <c r="A1" s="478" t="s">
        <v>325</v>
      </c>
      <c r="B1" s="478"/>
      <c r="C1" s="478"/>
      <c r="D1" s="478"/>
      <c r="E1" s="478"/>
      <c r="F1" s="478"/>
      <c r="G1" s="478"/>
      <c r="H1" s="478"/>
      <c r="I1" s="478"/>
      <c r="J1" s="478"/>
    </row>
    <row r="2" spans="1:10" s="25" customFormat="1" ht="15.75" customHeight="1">
      <c r="A2" s="475" t="s">
        <v>175</v>
      </c>
      <c r="B2" s="579" t="s">
        <v>176</v>
      </c>
      <c r="C2" s="515" t="s">
        <v>680</v>
      </c>
      <c r="D2" s="515"/>
      <c r="E2" s="579" t="s">
        <v>69</v>
      </c>
      <c r="F2" s="579"/>
      <c r="G2" s="579"/>
      <c r="H2" s="579"/>
      <c r="I2" s="579"/>
      <c r="J2" s="579"/>
    </row>
    <row r="3" spans="1:10" s="25" customFormat="1" ht="30.75" customHeight="1">
      <c r="A3" s="476"/>
      <c r="B3" s="579"/>
      <c r="C3" s="515"/>
      <c r="D3" s="515"/>
      <c r="E3" s="580">
        <v>2014</v>
      </c>
      <c r="F3" s="580"/>
      <c r="G3" s="54">
        <v>2015</v>
      </c>
      <c r="H3" s="54">
        <v>2016</v>
      </c>
      <c r="I3" s="54">
        <v>2017</v>
      </c>
      <c r="J3" s="54">
        <v>2018</v>
      </c>
    </row>
    <row r="4" spans="1:10" s="25" customFormat="1" ht="15.75" customHeight="1">
      <c r="A4" s="477"/>
      <c r="B4" s="579"/>
      <c r="C4" s="391" t="s">
        <v>742</v>
      </c>
      <c r="D4" s="391" t="s">
        <v>178</v>
      </c>
      <c r="E4" s="391" t="s">
        <v>742</v>
      </c>
      <c r="F4" s="391" t="s">
        <v>178</v>
      </c>
      <c r="G4" s="391" t="s">
        <v>742</v>
      </c>
      <c r="H4" s="391" t="s">
        <v>742</v>
      </c>
      <c r="I4" s="391" t="s">
        <v>742</v>
      </c>
      <c r="J4" s="392" t="s">
        <v>742</v>
      </c>
    </row>
    <row r="5" spans="1:10" s="25" customFormat="1" ht="45" customHeight="1">
      <c r="A5" s="44">
        <v>1</v>
      </c>
      <c r="B5" s="114" t="s">
        <v>337</v>
      </c>
      <c r="C5" s="110">
        <f>E5+G5+H5+I5+J5</f>
        <v>1272.84</v>
      </c>
      <c r="D5" s="78">
        <f>C5/C12</f>
        <v>0.9534024942886034</v>
      </c>
      <c r="E5" s="110">
        <v>235.02</v>
      </c>
      <c r="F5" s="78">
        <f>E5/E12</f>
        <v>0.9591870051424374</v>
      </c>
      <c r="G5" s="110">
        <v>244.42</v>
      </c>
      <c r="H5" s="110">
        <v>254.2</v>
      </c>
      <c r="I5" s="110">
        <v>264.26</v>
      </c>
      <c r="J5" s="110">
        <v>274.94</v>
      </c>
    </row>
    <row r="6" spans="1:10" s="25" customFormat="1" ht="30" customHeight="1">
      <c r="A6" s="44">
        <v>2</v>
      </c>
      <c r="B6" s="114" t="s">
        <v>70</v>
      </c>
      <c r="C6" s="110">
        <f>E6+G6+H6+I6+J6</f>
        <v>62.209999999999994</v>
      </c>
      <c r="D6" s="78">
        <f>C6/C12</f>
        <v>0.04659750571139657</v>
      </c>
      <c r="E6" s="110">
        <v>10</v>
      </c>
      <c r="F6" s="78">
        <f>E6/E12</f>
        <v>0.040812994857562644</v>
      </c>
      <c r="G6" s="110">
        <v>10.4</v>
      </c>
      <c r="H6" s="110">
        <v>13.36</v>
      </c>
      <c r="I6" s="110">
        <v>14</v>
      </c>
      <c r="J6" s="110">
        <v>14.45</v>
      </c>
    </row>
    <row r="7" spans="1:10" s="25" customFormat="1" ht="60" customHeight="1">
      <c r="A7" s="44">
        <v>3</v>
      </c>
      <c r="B7" s="114" t="s">
        <v>633</v>
      </c>
      <c r="C7" s="110"/>
      <c r="D7" s="78"/>
      <c r="E7" s="110">
        <v>0</v>
      </c>
      <c r="F7" s="78"/>
      <c r="G7" s="110"/>
      <c r="H7" s="110"/>
      <c r="I7" s="110"/>
      <c r="J7" s="110"/>
    </row>
    <row r="8" spans="1:10" s="25" customFormat="1" ht="30" customHeight="1">
      <c r="A8" s="44">
        <v>4</v>
      </c>
      <c r="B8" s="114" t="s">
        <v>179</v>
      </c>
      <c r="C8" s="110"/>
      <c r="D8" s="78"/>
      <c r="E8" s="110">
        <v>0</v>
      </c>
      <c r="F8" s="78"/>
      <c r="G8" s="110"/>
      <c r="H8" s="110"/>
      <c r="I8" s="110"/>
      <c r="J8" s="110"/>
    </row>
    <row r="9" spans="1:10" s="25" customFormat="1" ht="30" customHeight="1">
      <c r="A9" s="44">
        <v>5</v>
      </c>
      <c r="B9" s="114" t="s">
        <v>80</v>
      </c>
      <c r="C9" s="110"/>
      <c r="D9" s="78"/>
      <c r="E9" s="110">
        <v>0</v>
      </c>
      <c r="F9" s="78"/>
      <c r="G9" s="110"/>
      <c r="H9" s="110"/>
      <c r="I9" s="110"/>
      <c r="J9" s="110"/>
    </row>
    <row r="10" spans="1:10" s="25" customFormat="1" ht="30" customHeight="1">
      <c r="A10" s="44">
        <v>6</v>
      </c>
      <c r="B10" s="114" t="s">
        <v>81</v>
      </c>
      <c r="C10" s="195"/>
      <c r="D10" s="78"/>
      <c r="E10" s="195">
        <v>0</v>
      </c>
      <c r="F10" s="78"/>
      <c r="G10" s="195"/>
      <c r="H10" s="195"/>
      <c r="I10" s="195"/>
      <c r="J10" s="195"/>
    </row>
    <row r="11" spans="1:10" s="25" customFormat="1" ht="30" customHeight="1">
      <c r="A11" s="44">
        <v>7</v>
      </c>
      <c r="B11" s="114" t="s">
        <v>180</v>
      </c>
      <c r="C11" s="195"/>
      <c r="D11" s="78"/>
      <c r="E11" s="195">
        <v>0</v>
      </c>
      <c r="F11" s="78"/>
      <c r="G11" s="195"/>
      <c r="H11" s="195"/>
      <c r="I11" s="195"/>
      <c r="J11" s="195"/>
    </row>
    <row r="12" spans="1:10" s="25" customFormat="1" ht="15" customHeight="1">
      <c r="A12" s="577" t="s">
        <v>437</v>
      </c>
      <c r="B12" s="578"/>
      <c r="C12" s="110">
        <f>C5+C6+C7+C8+C9+C10+C11</f>
        <v>1335.05</v>
      </c>
      <c r="D12" s="78">
        <v>1</v>
      </c>
      <c r="E12" s="110">
        <f>E5+E6+E7+E8+E9+E10+E11</f>
        <v>245.02</v>
      </c>
      <c r="F12" s="78">
        <f>F5+F6</f>
        <v>1</v>
      </c>
      <c r="G12" s="110">
        <f>G5+G6+G7+G8+G9+G10+G11</f>
        <v>254.82</v>
      </c>
      <c r="H12" s="110">
        <f>H5+H6+H7+H8+H9+H10+H11</f>
        <v>267.56</v>
      </c>
      <c r="I12" s="110">
        <f>I5+I6+I7+I8+I9+I10+I11</f>
        <v>278.26</v>
      </c>
      <c r="J12" s="110">
        <f>J5+J6+J7+J8+J9+J10+J11</f>
        <v>289.39</v>
      </c>
    </row>
    <row r="13" spans="1:10" s="200" customFormat="1" ht="15">
      <c r="A13" s="120"/>
      <c r="B13" s="120"/>
      <c r="C13" s="120"/>
      <c r="D13" s="120"/>
      <c r="E13" s="120"/>
      <c r="F13" s="120"/>
      <c r="G13" s="120"/>
      <c r="H13" s="120"/>
      <c r="I13" s="120"/>
      <c r="J13" s="111"/>
    </row>
    <row r="14" spans="1:10" ht="15">
      <c r="A14" s="108"/>
      <c r="B14" s="108"/>
      <c r="C14" s="108"/>
      <c r="D14" s="108"/>
      <c r="E14" s="108"/>
      <c r="F14" s="108"/>
      <c r="G14" s="108"/>
      <c r="H14" s="108"/>
      <c r="I14" s="108"/>
      <c r="J14" s="108"/>
    </row>
    <row r="15" spans="1:13" s="133" customFormat="1" ht="14.25">
      <c r="A15" s="373" t="s">
        <v>739</v>
      </c>
      <c r="B15" s="131"/>
      <c r="C15" s="130"/>
      <c r="D15" s="130"/>
      <c r="E15" s="132" t="s">
        <v>497</v>
      </c>
      <c r="F15" s="132"/>
      <c r="G15" s="285" t="s">
        <v>649</v>
      </c>
      <c r="H15" s="218"/>
      <c r="I15" s="132"/>
      <c r="J15" s="132"/>
      <c r="K15" s="130"/>
      <c r="L15" s="130"/>
      <c r="M15" s="130"/>
    </row>
    <row r="16" spans="1:13" s="135" customFormat="1" ht="15" customHeight="1">
      <c r="A16" s="134" t="s">
        <v>566</v>
      </c>
      <c r="B16" s="134"/>
      <c r="C16" s="121"/>
      <c r="D16" s="121"/>
      <c r="E16" s="132" t="s">
        <v>498</v>
      </c>
      <c r="F16" s="132"/>
      <c r="G16" s="463" t="s">
        <v>567</v>
      </c>
      <c r="H16" s="463"/>
      <c r="I16" s="132"/>
      <c r="J16" s="132"/>
      <c r="K16" s="121"/>
      <c r="L16" s="121"/>
      <c r="M16" s="121"/>
    </row>
    <row r="17" spans="1:13" s="133" customFormat="1" ht="12.75">
      <c r="A17" s="136"/>
      <c r="B17" s="136"/>
      <c r="C17" s="130"/>
      <c r="D17" s="130"/>
      <c r="E17" s="130"/>
      <c r="F17" s="130"/>
      <c r="G17" s="130"/>
      <c r="H17" s="130"/>
      <c r="I17" s="130"/>
      <c r="J17" s="130"/>
      <c r="K17" s="130"/>
      <c r="L17" s="130"/>
      <c r="M17" s="130"/>
    </row>
    <row r="18" spans="1:13" s="133" customFormat="1" ht="12.75">
      <c r="A18" s="460" t="s">
        <v>750</v>
      </c>
      <c r="B18" s="460"/>
      <c r="C18" s="460"/>
      <c r="D18" s="460"/>
      <c r="E18" s="139" t="s">
        <v>435</v>
      </c>
      <c r="F18" s="137"/>
      <c r="G18" s="130"/>
      <c r="H18" s="130"/>
      <c r="I18" s="130"/>
      <c r="J18" s="130"/>
      <c r="K18" s="130"/>
      <c r="L18" s="130"/>
      <c r="M18" s="130"/>
    </row>
    <row r="19" spans="1:13" s="133" customFormat="1" ht="12.75">
      <c r="A19" s="138"/>
      <c r="B19" s="138"/>
      <c r="C19" s="130"/>
      <c r="D19" s="130"/>
      <c r="E19" s="130"/>
      <c r="F19" s="130"/>
      <c r="G19" s="130"/>
      <c r="H19" s="130"/>
      <c r="I19" s="130"/>
      <c r="J19" s="130"/>
      <c r="K19" s="130"/>
      <c r="L19" s="130"/>
      <c r="M19" s="130"/>
    </row>
    <row r="20" spans="6:13" s="133" customFormat="1" ht="12.75">
      <c r="F20" s="130"/>
      <c r="G20" s="130"/>
      <c r="H20" s="130"/>
      <c r="I20" s="130"/>
      <c r="J20" s="130"/>
      <c r="K20" s="130"/>
      <c r="L20" s="130"/>
      <c r="M20" s="130"/>
    </row>
    <row r="24" ht="12.75">
      <c r="J24" s="198">
        <v>25</v>
      </c>
    </row>
  </sheetData>
  <sheetProtection/>
  <mergeCells count="9">
    <mergeCell ref="A18:D18"/>
    <mergeCell ref="A12:B12"/>
    <mergeCell ref="A1:J1"/>
    <mergeCell ref="E2:J2"/>
    <mergeCell ref="C2:D3"/>
    <mergeCell ref="A2:A4"/>
    <mergeCell ref="B2:B4"/>
    <mergeCell ref="E3:F3"/>
    <mergeCell ref="G16:H16"/>
  </mergeCells>
  <printOptions/>
  <pageMargins left="0.61" right="0.35" top="0.77" bottom="1" header="0.5" footer="0.5"/>
  <pageSetup horizontalDpi="600" verticalDpi="600" orientation="landscape" paperSize="9" scale="92" r:id="rId1"/>
</worksheet>
</file>

<file path=xl/worksheets/sheet22.xml><?xml version="1.0" encoding="utf-8"?>
<worksheet xmlns="http://schemas.openxmlformats.org/spreadsheetml/2006/main" xmlns:r="http://schemas.openxmlformats.org/officeDocument/2006/relationships">
  <sheetPr codeName="Лист22"/>
  <dimension ref="A1:O40"/>
  <sheetViews>
    <sheetView zoomScalePageLayoutView="0" workbookViewId="0" topLeftCell="A13">
      <selection activeCell="P29" sqref="P29"/>
    </sheetView>
  </sheetViews>
  <sheetFormatPr defaultColWidth="9.00390625" defaultRowHeight="12.75"/>
  <cols>
    <col min="1" max="1" width="5.00390625" style="202" customWidth="1"/>
    <col min="2" max="2" width="7.75390625" style="202" customWidth="1"/>
    <col min="3" max="3" width="32.00390625" style="202" customWidth="1"/>
    <col min="4" max="4" width="13.125" style="202" customWidth="1"/>
    <col min="5" max="5" width="7.875" style="202" customWidth="1"/>
    <col min="6" max="6" width="11.25390625" style="202" customWidth="1"/>
    <col min="7" max="7" width="8.25390625" style="202" customWidth="1"/>
    <col min="8" max="8" width="11.875" style="202" customWidth="1"/>
    <col min="9" max="9" width="9.00390625" style="202" customWidth="1"/>
    <col min="10" max="10" width="10.375" style="202" customWidth="1"/>
    <col min="11" max="11" width="11.625" style="202" customWidth="1"/>
    <col min="12" max="12" width="11.25390625" style="202" customWidth="1"/>
    <col min="13" max="14" width="11.375" style="202" customWidth="1"/>
    <col min="15" max="16384" width="9.125" style="202" customWidth="1"/>
  </cols>
  <sheetData>
    <row r="1" spans="1:14" s="201" customFormat="1" ht="23.25" customHeight="1">
      <c r="A1" s="478" t="s">
        <v>590</v>
      </c>
      <c r="B1" s="478"/>
      <c r="C1" s="478"/>
      <c r="D1" s="478"/>
      <c r="E1" s="478"/>
      <c r="F1" s="478"/>
      <c r="G1" s="478"/>
      <c r="H1" s="478"/>
      <c r="I1" s="478"/>
      <c r="J1" s="478"/>
      <c r="K1" s="478"/>
      <c r="L1" s="478"/>
      <c r="M1" s="478"/>
      <c r="N1" s="478"/>
    </row>
    <row r="2" spans="1:14" s="201" customFormat="1" ht="15" customHeight="1">
      <c r="A2" s="471" t="s">
        <v>175</v>
      </c>
      <c r="B2" s="590" t="s">
        <v>182</v>
      </c>
      <c r="C2" s="591"/>
      <c r="D2" s="596" t="s">
        <v>681</v>
      </c>
      <c r="E2" s="597"/>
      <c r="F2" s="471" t="s">
        <v>69</v>
      </c>
      <c r="G2" s="471"/>
      <c r="H2" s="471"/>
      <c r="I2" s="471"/>
      <c r="J2" s="471"/>
      <c r="K2" s="471"/>
      <c r="L2" s="471"/>
      <c r="M2" s="471"/>
      <c r="N2" s="471"/>
    </row>
    <row r="3" spans="1:14" s="201" customFormat="1" ht="31.5" customHeight="1">
      <c r="A3" s="471"/>
      <c r="B3" s="592"/>
      <c r="C3" s="593"/>
      <c r="D3" s="598"/>
      <c r="E3" s="599"/>
      <c r="F3" s="600">
        <v>2014</v>
      </c>
      <c r="G3" s="515"/>
      <c r="H3" s="515"/>
      <c r="I3" s="515"/>
      <c r="J3" s="515"/>
      <c r="K3" s="81">
        <v>2015</v>
      </c>
      <c r="L3" s="81">
        <v>2016</v>
      </c>
      <c r="M3" s="81">
        <v>2017</v>
      </c>
      <c r="N3" s="81">
        <v>2018</v>
      </c>
    </row>
    <row r="4" spans="1:14" s="201" customFormat="1" ht="14.25" customHeight="1">
      <c r="A4" s="471"/>
      <c r="B4" s="592"/>
      <c r="C4" s="593"/>
      <c r="D4" s="471" t="s">
        <v>74</v>
      </c>
      <c r="E4" s="471" t="s">
        <v>178</v>
      </c>
      <c r="F4" s="590" t="s">
        <v>83</v>
      </c>
      <c r="G4" s="591"/>
      <c r="H4" s="471" t="s">
        <v>84</v>
      </c>
      <c r="I4" s="471"/>
      <c r="J4" s="471"/>
      <c r="K4" s="471" t="s">
        <v>74</v>
      </c>
      <c r="L4" s="471" t="s">
        <v>74</v>
      </c>
      <c r="M4" s="471" t="s">
        <v>74</v>
      </c>
      <c r="N4" s="471" t="s">
        <v>74</v>
      </c>
    </row>
    <row r="5" spans="1:14" s="201" customFormat="1" ht="14.25" customHeight="1">
      <c r="A5" s="471"/>
      <c r="B5" s="592"/>
      <c r="C5" s="593"/>
      <c r="D5" s="471"/>
      <c r="E5" s="471"/>
      <c r="F5" s="594"/>
      <c r="G5" s="595"/>
      <c r="H5" s="535" t="s">
        <v>187</v>
      </c>
      <c r="I5" s="537"/>
      <c r="J5" s="471" t="s">
        <v>103</v>
      </c>
      <c r="K5" s="471"/>
      <c r="L5" s="471"/>
      <c r="M5" s="471"/>
      <c r="N5" s="471"/>
    </row>
    <row r="6" spans="1:14" s="201" customFormat="1" ht="16.5" customHeight="1">
      <c r="A6" s="471"/>
      <c r="B6" s="594"/>
      <c r="C6" s="595"/>
      <c r="D6" s="471"/>
      <c r="E6" s="471"/>
      <c r="F6" s="44" t="s">
        <v>74</v>
      </c>
      <c r="G6" s="44" t="s">
        <v>178</v>
      </c>
      <c r="H6" s="44" t="s">
        <v>82</v>
      </c>
      <c r="I6" s="44" t="s">
        <v>178</v>
      </c>
      <c r="J6" s="471"/>
      <c r="K6" s="471"/>
      <c r="L6" s="471"/>
      <c r="M6" s="471"/>
      <c r="N6" s="471"/>
    </row>
    <row r="7" spans="1:14" s="201" customFormat="1" ht="14.25" customHeight="1">
      <c r="A7" s="44">
        <v>1</v>
      </c>
      <c r="B7" s="535">
        <v>2</v>
      </c>
      <c r="C7" s="537"/>
      <c r="D7" s="44">
        <v>3</v>
      </c>
      <c r="E7" s="44">
        <v>4</v>
      </c>
      <c r="F7" s="44">
        <v>5</v>
      </c>
      <c r="G7" s="44">
        <v>6</v>
      </c>
      <c r="H7" s="44">
        <v>7</v>
      </c>
      <c r="I7" s="44">
        <v>8</v>
      </c>
      <c r="J7" s="44">
        <v>9</v>
      </c>
      <c r="K7" s="44">
        <v>10</v>
      </c>
      <c r="L7" s="44">
        <v>11</v>
      </c>
      <c r="M7" s="44">
        <v>12</v>
      </c>
      <c r="N7" s="44">
        <v>13</v>
      </c>
    </row>
    <row r="8" spans="1:14" ht="33" customHeight="1">
      <c r="A8" s="247" t="s">
        <v>344</v>
      </c>
      <c r="B8" s="581" t="s">
        <v>335</v>
      </c>
      <c r="C8" s="581"/>
      <c r="D8" s="110"/>
      <c r="E8" s="78"/>
      <c r="F8" s="110">
        <f>F9+F15+F21+F25+F29</f>
        <v>235.02</v>
      </c>
      <c r="G8" s="78">
        <v>1</v>
      </c>
      <c r="H8" s="110">
        <f>H9+H15+H21+H25+H29</f>
        <v>0</v>
      </c>
      <c r="I8" s="110"/>
      <c r="J8" s="110">
        <f>J9+J15+J21+J25+J29</f>
        <v>0</v>
      </c>
      <c r="K8" s="110">
        <f>K9+K15+K21+K25+K29</f>
        <v>244.42000000000002</v>
      </c>
      <c r="L8" s="110">
        <f>L9+L15+L21+L25+L29</f>
        <v>254.20000000000002</v>
      </c>
      <c r="M8" s="110">
        <f>M9+M15+M21+M25+M29</f>
        <v>264.26</v>
      </c>
      <c r="N8" s="110">
        <f>N9+N15+N21+N25+N29</f>
        <v>274.94</v>
      </c>
    </row>
    <row r="9" spans="1:14" ht="31.5" customHeight="1">
      <c r="A9" s="581" t="s">
        <v>342</v>
      </c>
      <c r="B9" s="581" t="s">
        <v>86</v>
      </c>
      <c r="C9" s="581"/>
      <c r="D9" s="110"/>
      <c r="E9" s="78"/>
      <c r="F9" s="110">
        <f>SUM(F10,F13)</f>
        <v>0</v>
      </c>
      <c r="G9" s="78"/>
      <c r="H9" s="110">
        <f>SUM(H10,H10:H14)</f>
        <v>0</v>
      </c>
      <c r="I9" s="196"/>
      <c r="J9" s="196">
        <f>SUM(J10,J13)</f>
        <v>0</v>
      </c>
      <c r="K9" s="110">
        <f>SUM(K10,K13)</f>
        <v>0</v>
      </c>
      <c r="L9" s="110">
        <f>SUM(L10,L13)</f>
        <v>0</v>
      </c>
      <c r="M9" s="110">
        <f>SUM(M10,M13)</f>
        <v>0</v>
      </c>
      <c r="N9" s="110">
        <f>SUM(N10,N13)</f>
        <v>0</v>
      </c>
    </row>
    <row r="10" spans="1:14" ht="13.5" customHeight="1">
      <c r="A10" s="581"/>
      <c r="B10" s="247" t="s">
        <v>345</v>
      </c>
      <c r="C10" s="248" t="s">
        <v>557</v>
      </c>
      <c r="D10" s="110"/>
      <c r="E10" s="78"/>
      <c r="F10" s="336"/>
      <c r="G10" s="78"/>
      <c r="H10" s="336"/>
      <c r="I10" s="196"/>
      <c r="J10" s="337"/>
      <c r="K10" s="336"/>
      <c r="L10" s="336"/>
      <c r="M10" s="336"/>
      <c r="N10" s="336"/>
    </row>
    <row r="11" spans="1:14" ht="13.5" customHeight="1">
      <c r="A11" s="581"/>
      <c r="B11" s="247" t="s">
        <v>479</v>
      </c>
      <c r="C11" s="248" t="s">
        <v>259</v>
      </c>
      <c r="D11" s="110"/>
      <c r="E11" s="78"/>
      <c r="F11" s="336"/>
      <c r="G11" s="78"/>
      <c r="H11" s="336"/>
      <c r="I11" s="196"/>
      <c r="J11" s="337"/>
      <c r="K11" s="336"/>
      <c r="L11" s="336"/>
      <c r="M11" s="336"/>
      <c r="N11" s="336"/>
    </row>
    <row r="12" spans="1:14" ht="13.5" customHeight="1">
      <c r="A12" s="581"/>
      <c r="B12" s="247" t="s">
        <v>480</v>
      </c>
      <c r="C12" s="248" t="s">
        <v>472</v>
      </c>
      <c r="D12" s="110"/>
      <c r="E12" s="78"/>
      <c r="F12" s="336"/>
      <c r="G12" s="78"/>
      <c r="H12" s="336"/>
      <c r="I12" s="196"/>
      <c r="J12" s="337"/>
      <c r="K12" s="336"/>
      <c r="L12" s="336"/>
      <c r="M12" s="336"/>
      <c r="N12" s="336"/>
    </row>
    <row r="13" spans="1:14" ht="13.5" customHeight="1">
      <c r="A13" s="581"/>
      <c r="B13" s="247" t="s">
        <v>481</v>
      </c>
      <c r="C13" s="248" t="s">
        <v>336</v>
      </c>
      <c r="D13" s="110"/>
      <c r="E13" s="78"/>
      <c r="F13" s="336"/>
      <c r="G13" s="78"/>
      <c r="H13" s="336"/>
      <c r="I13" s="196"/>
      <c r="J13" s="337"/>
      <c r="K13" s="336"/>
      <c r="L13" s="336"/>
      <c r="M13" s="336"/>
      <c r="N13" s="336"/>
    </row>
    <row r="14" spans="1:14" ht="30">
      <c r="A14" s="581"/>
      <c r="B14" s="247" t="s">
        <v>90</v>
      </c>
      <c r="C14" s="247" t="s">
        <v>85</v>
      </c>
      <c r="D14" s="110"/>
      <c r="E14" s="78"/>
      <c r="F14" s="336"/>
      <c r="G14" s="78"/>
      <c r="H14" s="336"/>
      <c r="I14" s="196"/>
      <c r="J14" s="337"/>
      <c r="K14" s="336"/>
      <c r="L14" s="336"/>
      <c r="M14" s="336"/>
      <c r="N14" s="336"/>
    </row>
    <row r="15" spans="1:14" ht="28.5" customHeight="1">
      <c r="A15" s="581" t="s">
        <v>343</v>
      </c>
      <c r="B15" s="581" t="s">
        <v>87</v>
      </c>
      <c r="C15" s="581"/>
      <c r="D15" s="110"/>
      <c r="E15" s="78"/>
      <c r="F15" s="110">
        <f>F16+F17+F18+F19</f>
        <v>161.87</v>
      </c>
      <c r="G15" s="78">
        <f>G17+G18+G19</f>
        <v>1</v>
      </c>
      <c r="H15" s="110">
        <f>SUM(H16:H18,H19)</f>
        <v>0</v>
      </c>
      <c r="I15" s="110"/>
      <c r="J15" s="110">
        <f>SUM(J16:J20,J19)</f>
        <v>0</v>
      </c>
      <c r="K15" s="110">
        <f>K16+K17+K18+K19</f>
        <v>168.34</v>
      </c>
      <c r="L15" s="110">
        <f>L16+L17+L18+L19</f>
        <v>175.08</v>
      </c>
      <c r="M15" s="110">
        <f>M16+M17+M18+M19</f>
        <v>182.08</v>
      </c>
      <c r="N15" s="110">
        <f>N16+N17+N18+N19</f>
        <v>189.37</v>
      </c>
    </row>
    <row r="16" spans="1:14" ht="15">
      <c r="A16" s="581"/>
      <c r="B16" s="247" t="s">
        <v>346</v>
      </c>
      <c r="C16" s="248" t="s">
        <v>558</v>
      </c>
      <c r="D16" s="110"/>
      <c r="E16" s="78"/>
      <c r="F16" s="336"/>
      <c r="G16" s="78"/>
      <c r="H16" s="336"/>
      <c r="I16" s="196"/>
      <c r="J16" s="337"/>
      <c r="K16" s="336"/>
      <c r="L16" s="336"/>
      <c r="M16" s="336"/>
      <c r="N16" s="336"/>
    </row>
    <row r="17" spans="1:14" ht="14.25" customHeight="1">
      <c r="A17" s="581"/>
      <c r="B17" s="247" t="s">
        <v>92</v>
      </c>
      <c r="C17" s="248" t="s">
        <v>259</v>
      </c>
      <c r="D17" s="110"/>
      <c r="E17" s="78"/>
      <c r="F17" s="336"/>
      <c r="G17" s="78"/>
      <c r="H17" s="336"/>
      <c r="I17" s="196"/>
      <c r="J17" s="337"/>
      <c r="K17" s="336"/>
      <c r="L17" s="336"/>
      <c r="M17" s="336"/>
      <c r="N17" s="336"/>
    </row>
    <row r="18" spans="1:14" ht="14.25" customHeight="1">
      <c r="A18" s="581"/>
      <c r="B18" s="247" t="s">
        <v>93</v>
      </c>
      <c r="C18" s="248" t="s">
        <v>472</v>
      </c>
      <c r="D18" s="110"/>
      <c r="E18" s="78"/>
      <c r="F18" s="336"/>
      <c r="G18" s="78"/>
      <c r="H18" s="336"/>
      <c r="I18" s="196"/>
      <c r="J18" s="337"/>
      <c r="K18" s="336"/>
      <c r="L18" s="336"/>
      <c r="M18" s="336"/>
      <c r="N18" s="336"/>
    </row>
    <row r="19" spans="1:14" ht="14.25" customHeight="1">
      <c r="A19" s="581"/>
      <c r="B19" s="247" t="s">
        <v>94</v>
      </c>
      <c r="C19" s="248" t="s">
        <v>336</v>
      </c>
      <c r="D19" s="110"/>
      <c r="E19" s="78"/>
      <c r="F19" s="336">
        <v>161.87</v>
      </c>
      <c r="G19" s="78">
        <f>F19/F15</f>
        <v>1</v>
      </c>
      <c r="H19" s="336"/>
      <c r="I19" s="196"/>
      <c r="J19" s="337"/>
      <c r="K19" s="336">
        <v>168.34</v>
      </c>
      <c r="L19" s="336">
        <v>175.08</v>
      </c>
      <c r="M19" s="336">
        <v>182.08</v>
      </c>
      <c r="N19" s="336">
        <v>189.37</v>
      </c>
    </row>
    <row r="20" spans="1:14" ht="30">
      <c r="A20" s="581"/>
      <c r="B20" s="247" t="s">
        <v>91</v>
      </c>
      <c r="C20" s="247" t="s">
        <v>85</v>
      </c>
      <c r="D20" s="110"/>
      <c r="E20" s="78"/>
      <c r="F20" s="336"/>
      <c r="G20" s="78"/>
      <c r="H20" s="336"/>
      <c r="I20" s="196"/>
      <c r="J20" s="337"/>
      <c r="K20" s="336"/>
      <c r="L20" s="336"/>
      <c r="M20" s="336"/>
      <c r="N20" s="336"/>
    </row>
    <row r="21" spans="1:14" s="108" customFormat="1" ht="30" customHeight="1">
      <c r="A21" s="587" t="s">
        <v>419</v>
      </c>
      <c r="B21" s="582" t="s">
        <v>88</v>
      </c>
      <c r="C21" s="583"/>
      <c r="D21" s="110"/>
      <c r="E21" s="78"/>
      <c r="F21" s="110">
        <f>SUM(F22,F24)</f>
        <v>0</v>
      </c>
      <c r="G21" s="78"/>
      <c r="H21" s="110">
        <f>SUM(H22,H23,H24)</f>
        <v>0</v>
      </c>
      <c r="I21" s="110"/>
      <c r="J21" s="110">
        <f>SUM(J22:J24)</f>
        <v>0</v>
      </c>
      <c r="K21" s="110">
        <f>SUM(K22:K24)</f>
        <v>0</v>
      </c>
      <c r="L21" s="110">
        <f>SUM(L22:L24)</f>
        <v>0</v>
      </c>
      <c r="M21" s="110">
        <f>SUM(M22:M24)</f>
        <v>0</v>
      </c>
      <c r="N21" s="110">
        <f>SUM(N22:N24)</f>
        <v>0</v>
      </c>
    </row>
    <row r="22" spans="1:14" s="108" customFormat="1" ht="15">
      <c r="A22" s="588"/>
      <c r="B22" s="247" t="s">
        <v>95</v>
      </c>
      <c r="C22" s="248" t="s">
        <v>557</v>
      </c>
      <c r="D22" s="110"/>
      <c r="E22" s="78"/>
      <c r="F22" s="336"/>
      <c r="G22" s="78"/>
      <c r="H22" s="336"/>
      <c r="I22" s="196"/>
      <c r="J22" s="336"/>
      <c r="K22" s="336"/>
      <c r="L22" s="336"/>
      <c r="M22" s="336"/>
      <c r="N22" s="334"/>
    </row>
    <row r="23" spans="1:14" s="108" customFormat="1" ht="15">
      <c r="A23" s="588"/>
      <c r="B23" s="247" t="s">
        <v>96</v>
      </c>
      <c r="C23" s="248" t="s">
        <v>259</v>
      </c>
      <c r="D23" s="110"/>
      <c r="E23" s="78"/>
      <c r="F23" s="336"/>
      <c r="G23" s="78"/>
      <c r="H23" s="336"/>
      <c r="I23" s="196"/>
      <c r="J23" s="336"/>
      <c r="K23" s="336"/>
      <c r="L23" s="336"/>
      <c r="M23" s="336"/>
      <c r="N23" s="334"/>
    </row>
    <row r="24" spans="1:14" s="108" customFormat="1" ht="17.25" customHeight="1">
      <c r="A24" s="589"/>
      <c r="B24" s="247" t="s">
        <v>97</v>
      </c>
      <c r="C24" s="248" t="s">
        <v>472</v>
      </c>
      <c r="D24" s="110"/>
      <c r="E24" s="78"/>
      <c r="F24" s="336"/>
      <c r="G24" s="78"/>
      <c r="H24" s="336"/>
      <c r="I24" s="196"/>
      <c r="J24" s="336"/>
      <c r="K24" s="336"/>
      <c r="L24" s="336"/>
      <c r="M24" s="336"/>
      <c r="N24" s="334"/>
    </row>
    <row r="25" spans="1:14" s="108" customFormat="1" ht="15">
      <c r="A25" s="587" t="s">
        <v>420</v>
      </c>
      <c r="B25" s="584" t="s">
        <v>559</v>
      </c>
      <c r="C25" s="586"/>
      <c r="D25" s="110"/>
      <c r="E25" s="78"/>
      <c r="F25" s="110">
        <f>SUM(F26,F28)</f>
        <v>73.15</v>
      </c>
      <c r="G25" s="78">
        <f>G26+G27+G28</f>
        <v>0</v>
      </c>
      <c r="H25" s="110">
        <f>SUM(H26,H27,H28)</f>
        <v>0</v>
      </c>
      <c r="I25" s="110"/>
      <c r="J25" s="110">
        <f>SUM(J26:J28)</f>
        <v>0</v>
      </c>
      <c r="K25" s="110">
        <f>SUM(K26:K28)</f>
        <v>76.08</v>
      </c>
      <c r="L25" s="110">
        <f>SUM(L26:L28)</f>
        <v>79.12</v>
      </c>
      <c r="M25" s="110">
        <f>SUM(M26:M28)</f>
        <v>82.18</v>
      </c>
      <c r="N25" s="110">
        <f>SUM(N26:N28)</f>
        <v>85.57</v>
      </c>
    </row>
    <row r="26" spans="1:14" s="108" customFormat="1" ht="15">
      <c r="A26" s="588"/>
      <c r="B26" s="249" t="s">
        <v>98</v>
      </c>
      <c r="C26" s="248" t="s">
        <v>558</v>
      </c>
      <c r="D26" s="110"/>
      <c r="E26" s="78"/>
      <c r="F26" s="336"/>
      <c r="G26" s="361"/>
      <c r="H26" s="336"/>
      <c r="I26" s="196"/>
      <c r="J26" s="336"/>
      <c r="K26" s="336"/>
      <c r="L26" s="336"/>
      <c r="M26" s="336"/>
      <c r="N26" s="334"/>
    </row>
    <row r="27" spans="1:14" s="108" customFormat="1" ht="15">
      <c r="A27" s="588"/>
      <c r="B27" s="249" t="s">
        <v>99</v>
      </c>
      <c r="C27" s="248" t="s">
        <v>259</v>
      </c>
      <c r="D27" s="110"/>
      <c r="E27" s="78"/>
      <c r="F27" s="336"/>
      <c r="G27" s="78"/>
      <c r="H27" s="336"/>
      <c r="I27" s="196"/>
      <c r="J27" s="336"/>
      <c r="K27" s="336"/>
      <c r="L27" s="336"/>
      <c r="M27" s="336"/>
      <c r="N27" s="334"/>
    </row>
    <row r="28" spans="1:14" s="108" customFormat="1" ht="15">
      <c r="A28" s="588"/>
      <c r="B28" s="249" t="s">
        <v>100</v>
      </c>
      <c r="C28" s="248" t="s">
        <v>472</v>
      </c>
      <c r="D28" s="110"/>
      <c r="E28" s="78"/>
      <c r="F28" s="336">
        <v>73.15</v>
      </c>
      <c r="G28" s="78">
        <v>0</v>
      </c>
      <c r="H28" s="336"/>
      <c r="I28" s="196"/>
      <c r="J28" s="336"/>
      <c r="K28" s="336">
        <v>76.08</v>
      </c>
      <c r="L28" s="336">
        <v>79.12</v>
      </c>
      <c r="M28" s="336">
        <v>82.18</v>
      </c>
      <c r="N28" s="334">
        <v>85.57</v>
      </c>
    </row>
    <row r="29" spans="1:14" s="108" customFormat="1" ht="15">
      <c r="A29" s="587" t="s">
        <v>421</v>
      </c>
      <c r="B29" s="581" t="s">
        <v>560</v>
      </c>
      <c r="C29" s="581"/>
      <c r="D29" s="110"/>
      <c r="E29" s="78"/>
      <c r="F29" s="110">
        <f>SUM(F30,F32)</f>
        <v>0</v>
      </c>
      <c r="G29" s="78"/>
      <c r="H29" s="110">
        <f>SUM(H30:H32)</f>
        <v>0</v>
      </c>
      <c r="I29" s="110"/>
      <c r="J29" s="110">
        <f>SUM(J30:J32)</f>
        <v>0</v>
      </c>
      <c r="K29" s="110">
        <f>SUM(K30:K32)</f>
        <v>0</v>
      </c>
      <c r="L29" s="110">
        <f>SUM(L30:L32)</f>
        <v>0</v>
      </c>
      <c r="M29" s="110">
        <f>SUM(M30:M32)</f>
        <v>0</v>
      </c>
      <c r="N29" s="110">
        <f>SUM(N30:N32)</f>
        <v>0</v>
      </c>
    </row>
    <row r="30" spans="1:14" s="108" customFormat="1" ht="15">
      <c r="A30" s="588"/>
      <c r="B30" s="247" t="s">
        <v>101</v>
      </c>
      <c r="C30" s="248" t="s">
        <v>558</v>
      </c>
      <c r="D30" s="110"/>
      <c r="E30" s="78"/>
      <c r="F30" s="336"/>
      <c r="G30" s="78"/>
      <c r="H30" s="336"/>
      <c r="I30" s="196"/>
      <c r="J30" s="336"/>
      <c r="K30" s="336"/>
      <c r="L30" s="336"/>
      <c r="M30" s="336"/>
      <c r="N30" s="334"/>
    </row>
    <row r="31" spans="1:14" s="108" customFormat="1" ht="15">
      <c r="A31" s="588"/>
      <c r="B31" s="247" t="s">
        <v>102</v>
      </c>
      <c r="C31" s="248" t="s">
        <v>259</v>
      </c>
      <c r="D31" s="110"/>
      <c r="E31" s="78"/>
      <c r="F31" s="336"/>
      <c r="G31" s="78"/>
      <c r="H31" s="336"/>
      <c r="I31" s="196"/>
      <c r="J31" s="336"/>
      <c r="K31" s="336"/>
      <c r="L31" s="336"/>
      <c r="M31" s="336"/>
      <c r="N31" s="334"/>
    </row>
    <row r="32" spans="1:14" s="108" customFormat="1" ht="15">
      <c r="A32" s="589"/>
      <c r="B32" s="247" t="s">
        <v>89</v>
      </c>
      <c r="C32" s="248" t="s">
        <v>472</v>
      </c>
      <c r="D32" s="110"/>
      <c r="E32" s="78"/>
      <c r="F32" s="336"/>
      <c r="G32" s="78"/>
      <c r="H32" s="336"/>
      <c r="I32" s="196"/>
      <c r="J32" s="336"/>
      <c r="K32" s="336"/>
      <c r="L32" s="336"/>
      <c r="M32" s="336"/>
      <c r="N32" s="334"/>
    </row>
    <row r="33" spans="1:14" ht="13.5" customHeight="1">
      <c r="A33" s="247" t="s">
        <v>399</v>
      </c>
      <c r="B33" s="581" t="s">
        <v>180</v>
      </c>
      <c r="C33" s="581"/>
      <c r="D33" s="110"/>
      <c r="E33" s="78"/>
      <c r="F33" s="195"/>
      <c r="G33" s="78"/>
      <c r="H33" s="195"/>
      <c r="I33" s="196"/>
      <c r="J33" s="196"/>
      <c r="K33" s="195"/>
      <c r="L33" s="195"/>
      <c r="M33" s="195"/>
      <c r="N33" s="195"/>
    </row>
    <row r="34" spans="1:14" ht="13.5" customHeight="1">
      <c r="A34" s="584" t="s">
        <v>437</v>
      </c>
      <c r="B34" s="585"/>
      <c r="C34" s="586"/>
      <c r="D34" s="110"/>
      <c r="E34" s="78"/>
      <c r="F34" s="110">
        <f>F33+F8</f>
        <v>235.02</v>
      </c>
      <c r="G34" s="78"/>
      <c r="H34" s="110">
        <f>H33+H8</f>
        <v>0</v>
      </c>
      <c r="I34" s="196"/>
      <c r="J34" s="196">
        <f>J33+J8</f>
        <v>0</v>
      </c>
      <c r="K34" s="196">
        <f>K33+K8</f>
        <v>244.42000000000002</v>
      </c>
      <c r="L34" s="196">
        <f>L33+L8</f>
        <v>254.20000000000002</v>
      </c>
      <c r="M34" s="196">
        <f>M33+M8</f>
        <v>264.26</v>
      </c>
      <c r="N34" s="196">
        <f>N33+N8</f>
        <v>274.94</v>
      </c>
    </row>
    <row r="35" s="201" customFormat="1" ht="15"/>
    <row r="40" ht="15">
      <c r="O40" s="202">
        <v>26</v>
      </c>
    </row>
  </sheetData>
  <sheetProtection/>
  <mergeCells count="30">
    <mergeCell ref="F4:G5"/>
    <mergeCell ref="H4:J4"/>
    <mergeCell ref="L4:L6"/>
    <mergeCell ref="M4:M6"/>
    <mergeCell ref="H5:I5"/>
    <mergeCell ref="J5:J6"/>
    <mergeCell ref="A1:N1"/>
    <mergeCell ref="A2:A6"/>
    <mergeCell ref="B2:C6"/>
    <mergeCell ref="D2:E3"/>
    <mergeCell ref="F2:N2"/>
    <mergeCell ref="F3:J3"/>
    <mergeCell ref="D4:D6"/>
    <mergeCell ref="K4:K6"/>
    <mergeCell ref="N4:N6"/>
    <mergeCell ref="E4:E6"/>
    <mergeCell ref="A15:A20"/>
    <mergeCell ref="B15:C15"/>
    <mergeCell ref="B7:C7"/>
    <mergeCell ref="B8:C8"/>
    <mergeCell ref="A9:A14"/>
    <mergeCell ref="B9:C9"/>
    <mergeCell ref="B33:C33"/>
    <mergeCell ref="B21:C21"/>
    <mergeCell ref="A34:C34"/>
    <mergeCell ref="A21:A24"/>
    <mergeCell ref="B25:C25"/>
    <mergeCell ref="A25:A28"/>
    <mergeCell ref="A29:A32"/>
    <mergeCell ref="B29:C29"/>
  </mergeCells>
  <printOptions/>
  <pageMargins left="0.96" right="0.37" top="0.45" bottom="0.34" header="0.3" footer="0.27"/>
  <pageSetup horizontalDpi="600" verticalDpi="600" orientation="landscape" paperSize="9" scale="78" r:id="rId1"/>
  <ignoredErrors>
    <ignoredError sqref="A33 A8" numberStoredAsText="1"/>
    <ignoredError sqref="B10:B13 B16:B19 B22:B24 B26:B28 B30:B32" twoDigitTextYear="1"/>
  </ignoredErrors>
</worksheet>
</file>

<file path=xl/worksheets/sheet23.xml><?xml version="1.0" encoding="utf-8"?>
<worksheet xmlns="http://schemas.openxmlformats.org/spreadsheetml/2006/main" xmlns:r="http://schemas.openxmlformats.org/officeDocument/2006/relationships">
  <sheetPr codeName="Лист23">
    <pageSetUpPr fitToPage="1"/>
  </sheetPr>
  <dimension ref="A1:R76"/>
  <sheetViews>
    <sheetView zoomScalePageLayoutView="0" workbookViewId="0" topLeftCell="A58">
      <selection activeCell="F67" sqref="F67"/>
    </sheetView>
  </sheetViews>
  <sheetFormatPr defaultColWidth="9.00390625" defaultRowHeight="12.75"/>
  <cols>
    <col min="1" max="1" width="7.00390625" style="108" customWidth="1"/>
    <col min="2" max="2" width="14.00390625" style="108" customWidth="1"/>
    <col min="3" max="3" width="33.125" style="108" customWidth="1"/>
    <col min="4" max="4" width="16.125" style="108" customWidth="1"/>
    <col min="5" max="5" width="15.25390625" style="108" customWidth="1"/>
    <col min="6" max="6" width="18.25390625" style="108" customWidth="1"/>
    <col min="7" max="7" width="19.875" style="108" customWidth="1"/>
    <col min="8" max="8" width="18.75390625" style="108" customWidth="1"/>
    <col min="9" max="9" width="14.75390625" style="108" customWidth="1"/>
    <col min="10" max="10" width="9.625" style="108" customWidth="1"/>
    <col min="11" max="16384" width="9.125" style="108" customWidth="1"/>
  </cols>
  <sheetData>
    <row r="1" spans="1:18" ht="39" customHeight="1">
      <c r="A1" s="478" t="s">
        <v>591</v>
      </c>
      <c r="B1" s="478"/>
      <c r="C1" s="473"/>
      <c r="D1" s="473"/>
      <c r="E1" s="473"/>
      <c r="F1" s="473"/>
      <c r="G1" s="473"/>
      <c r="H1" s="473"/>
      <c r="I1" s="473"/>
      <c r="J1" s="473"/>
      <c r="K1" s="203"/>
      <c r="L1" s="203"/>
      <c r="M1" s="203"/>
      <c r="N1" s="203"/>
      <c r="O1" s="203"/>
      <c r="P1" s="203"/>
      <c r="Q1" s="203"/>
      <c r="R1" s="203"/>
    </row>
    <row r="2" spans="1:10" ht="28.5" customHeight="1">
      <c r="A2" s="471" t="s">
        <v>175</v>
      </c>
      <c r="B2" s="471" t="s">
        <v>554</v>
      </c>
      <c r="C2" s="471" t="s">
        <v>458</v>
      </c>
      <c r="D2" s="471" t="s">
        <v>77</v>
      </c>
      <c r="E2" s="515" t="s">
        <v>553</v>
      </c>
      <c r="F2" s="515"/>
      <c r="G2" s="515" t="s">
        <v>493</v>
      </c>
      <c r="H2" s="515" t="s">
        <v>494</v>
      </c>
      <c r="I2" s="515" t="s">
        <v>513</v>
      </c>
      <c r="J2" s="579" t="s">
        <v>225</v>
      </c>
    </row>
    <row r="3" spans="1:10" ht="36" customHeight="1">
      <c r="A3" s="471"/>
      <c r="B3" s="471"/>
      <c r="C3" s="471"/>
      <c r="D3" s="471"/>
      <c r="E3" s="54" t="s">
        <v>407</v>
      </c>
      <c r="F3" s="54" t="s">
        <v>743</v>
      </c>
      <c r="G3" s="515"/>
      <c r="H3" s="515"/>
      <c r="I3" s="515"/>
      <c r="J3" s="579"/>
    </row>
    <row r="4" spans="1:10" ht="14.25" customHeight="1">
      <c r="A4" s="44">
        <v>1</v>
      </c>
      <c r="B4" s="44">
        <v>2</v>
      </c>
      <c r="C4" s="44">
        <v>3</v>
      </c>
      <c r="D4" s="44">
        <v>4</v>
      </c>
      <c r="E4" s="44">
        <v>5</v>
      </c>
      <c r="F4" s="44">
        <v>6</v>
      </c>
      <c r="G4" s="44">
        <v>7</v>
      </c>
      <c r="H4" s="44">
        <v>8</v>
      </c>
      <c r="I4" s="44">
        <v>9</v>
      </c>
      <c r="J4" s="204">
        <v>10</v>
      </c>
    </row>
    <row r="5" spans="1:10" ht="15">
      <c r="A5" s="247" t="s">
        <v>344</v>
      </c>
      <c r="B5" s="251"/>
      <c r="C5" s="383" t="s">
        <v>459</v>
      </c>
      <c r="D5" s="383"/>
      <c r="E5" s="58">
        <v>0</v>
      </c>
      <c r="F5" s="58">
        <v>0</v>
      </c>
      <c r="G5" s="58">
        <v>0</v>
      </c>
      <c r="H5" s="58">
        <v>0</v>
      </c>
      <c r="I5" s="58"/>
      <c r="J5" s="58"/>
    </row>
    <row r="6" spans="1:10" ht="15">
      <c r="A6" s="247" t="s">
        <v>342</v>
      </c>
      <c r="B6" s="251"/>
      <c r="C6" s="385" t="s">
        <v>460</v>
      </c>
      <c r="D6" s="385"/>
      <c r="E6" s="338"/>
      <c r="F6" s="338"/>
      <c r="G6" s="338"/>
      <c r="H6" s="338"/>
      <c r="I6" s="338"/>
      <c r="J6" s="339"/>
    </row>
    <row r="7" spans="1:10" ht="12" customHeight="1">
      <c r="A7" s="247" t="s">
        <v>345</v>
      </c>
      <c r="B7" s="251"/>
      <c r="C7" s="385"/>
      <c r="D7" s="385"/>
      <c r="E7" s="298"/>
      <c r="F7" s="298"/>
      <c r="G7" s="298"/>
      <c r="H7" s="298"/>
      <c r="I7" s="298"/>
      <c r="J7" s="339"/>
    </row>
    <row r="8" spans="1:10" ht="12.75" customHeight="1">
      <c r="A8" s="247" t="s">
        <v>343</v>
      </c>
      <c r="B8" s="251"/>
      <c r="C8" s="385" t="s">
        <v>461</v>
      </c>
      <c r="D8" s="385"/>
      <c r="E8" s="409"/>
      <c r="F8" s="409"/>
      <c r="G8" s="409"/>
      <c r="H8" s="409"/>
      <c r="I8" s="409"/>
      <c r="J8" s="140"/>
    </row>
    <row r="9" spans="1:10" ht="11.25" customHeight="1">
      <c r="A9" s="247" t="s">
        <v>346</v>
      </c>
      <c r="B9" s="251"/>
      <c r="C9" s="393"/>
      <c r="D9" s="393"/>
      <c r="E9" s="298"/>
      <c r="F9" s="298"/>
      <c r="G9" s="298"/>
      <c r="H9" s="298"/>
      <c r="I9" s="298"/>
      <c r="J9" s="339"/>
    </row>
    <row r="10" spans="1:10" ht="12.75" customHeight="1">
      <c r="A10" s="247" t="s">
        <v>399</v>
      </c>
      <c r="B10" s="251"/>
      <c r="C10" s="385" t="s">
        <v>460</v>
      </c>
      <c r="D10" s="384"/>
      <c r="E10" s="375"/>
      <c r="F10" s="375"/>
      <c r="G10" s="387"/>
      <c r="H10" s="58"/>
      <c r="I10" s="58"/>
      <c r="J10" s="58"/>
    </row>
    <row r="11" spans="1:10" ht="12" customHeight="1">
      <c r="A11" s="247" t="s">
        <v>347</v>
      </c>
      <c r="B11" s="251"/>
      <c r="D11" s="385"/>
      <c r="E11" s="338"/>
      <c r="F11" s="338"/>
      <c r="G11" s="388"/>
      <c r="H11" s="338"/>
      <c r="I11" s="338"/>
      <c r="J11" s="339"/>
    </row>
    <row r="12" spans="1:10" ht="11.25" customHeight="1">
      <c r="A12" s="247" t="s">
        <v>348</v>
      </c>
      <c r="B12" s="251"/>
      <c r="C12" s="385"/>
      <c r="D12" s="385"/>
      <c r="E12" s="298"/>
      <c r="F12" s="298"/>
      <c r="G12" s="389"/>
      <c r="H12" s="298"/>
      <c r="I12" s="298"/>
      <c r="J12" s="339"/>
    </row>
    <row r="13" spans="1:10" ht="19.5" customHeight="1">
      <c r="A13" s="247" t="s">
        <v>349</v>
      </c>
      <c r="B13" s="251"/>
      <c r="C13" s="385" t="s">
        <v>461</v>
      </c>
      <c r="D13" s="386">
        <f>D14</f>
        <v>0</v>
      </c>
      <c r="E13" s="298">
        <f>E14</f>
        <v>0</v>
      </c>
      <c r="F13" s="298">
        <f>F14</f>
        <v>0</v>
      </c>
      <c r="G13" s="389">
        <f>G14</f>
        <v>0</v>
      </c>
      <c r="H13" s="298">
        <f>H14</f>
        <v>0</v>
      </c>
      <c r="I13" s="298"/>
      <c r="J13" s="298"/>
    </row>
    <row r="14" spans="1:10" ht="17.25" customHeight="1">
      <c r="A14" s="247" t="s">
        <v>350</v>
      </c>
      <c r="B14" s="251"/>
      <c r="C14" s="395"/>
      <c r="D14" s="374"/>
      <c r="E14" s="298"/>
      <c r="F14" s="298"/>
      <c r="G14" s="389"/>
      <c r="H14" s="298"/>
      <c r="I14" s="298"/>
      <c r="J14" s="339"/>
    </row>
    <row r="15" spans="1:10" ht="15">
      <c r="A15" s="247" t="s">
        <v>400</v>
      </c>
      <c r="B15" s="251"/>
      <c r="C15" s="383" t="s">
        <v>463</v>
      </c>
      <c r="D15" s="383"/>
      <c r="E15" s="58">
        <v>0</v>
      </c>
      <c r="F15" s="58">
        <v>0</v>
      </c>
      <c r="G15" s="58">
        <v>0</v>
      </c>
      <c r="H15" s="58">
        <v>0</v>
      </c>
      <c r="I15" s="58"/>
      <c r="J15" s="58"/>
    </row>
    <row r="16" spans="1:10" ht="15">
      <c r="A16" s="247" t="s">
        <v>351</v>
      </c>
      <c r="B16" s="251"/>
      <c r="C16" s="385" t="s">
        <v>460</v>
      </c>
      <c r="D16" s="385"/>
      <c r="E16" s="338"/>
      <c r="F16" s="338"/>
      <c r="G16" s="338"/>
      <c r="H16" s="338"/>
      <c r="I16" s="338"/>
      <c r="J16" s="339"/>
    </row>
    <row r="17" spans="1:10" ht="12" customHeight="1">
      <c r="A17" s="247" t="s">
        <v>352</v>
      </c>
      <c r="B17" s="251"/>
      <c r="C17" s="385"/>
      <c r="D17" s="385"/>
      <c r="E17" s="298"/>
      <c r="F17" s="298"/>
      <c r="G17" s="298"/>
      <c r="H17" s="298"/>
      <c r="I17" s="298"/>
      <c r="J17" s="339"/>
    </row>
    <row r="18" spans="1:10" ht="11.25" customHeight="1">
      <c r="A18" s="247" t="s">
        <v>353</v>
      </c>
      <c r="B18" s="251"/>
      <c r="C18" s="385" t="s">
        <v>461</v>
      </c>
      <c r="D18" s="385"/>
      <c r="E18" s="298"/>
      <c r="F18" s="298"/>
      <c r="G18" s="298"/>
      <c r="H18" s="298"/>
      <c r="I18" s="298"/>
      <c r="J18" s="339"/>
    </row>
    <row r="19" spans="1:10" ht="30">
      <c r="A19" s="247" t="s">
        <v>354</v>
      </c>
      <c r="B19" s="251"/>
      <c r="C19" s="385" t="s">
        <v>385</v>
      </c>
      <c r="D19" s="385"/>
      <c r="E19" s="298"/>
      <c r="F19" s="298"/>
      <c r="G19" s="298"/>
      <c r="H19" s="298"/>
      <c r="I19" s="298"/>
      <c r="J19" s="339"/>
    </row>
    <row r="20" spans="1:10" ht="12" customHeight="1">
      <c r="A20" s="247" t="s">
        <v>470</v>
      </c>
      <c r="B20" s="251"/>
      <c r="C20" s="393"/>
      <c r="D20" s="393"/>
      <c r="E20" s="298"/>
      <c r="F20" s="298"/>
      <c r="G20" s="298"/>
      <c r="H20" s="298"/>
      <c r="I20" s="298"/>
      <c r="J20" s="339"/>
    </row>
    <row r="21" spans="1:10" ht="26.25" customHeight="1">
      <c r="A21" s="247" t="s">
        <v>391</v>
      </c>
      <c r="B21" s="251"/>
      <c r="C21" s="385" t="s">
        <v>386</v>
      </c>
      <c r="D21" s="385"/>
      <c r="E21" s="298"/>
      <c r="F21" s="298"/>
      <c r="G21" s="298"/>
      <c r="H21" s="298"/>
      <c r="I21" s="298"/>
      <c r="J21" s="339"/>
    </row>
    <row r="22" spans="1:10" ht="10.5" customHeight="1">
      <c r="A22" s="247" t="s">
        <v>392</v>
      </c>
      <c r="B22" s="251"/>
      <c r="C22" s="385"/>
      <c r="D22" s="385"/>
      <c r="E22" s="298"/>
      <c r="F22" s="298"/>
      <c r="G22" s="298"/>
      <c r="H22" s="298"/>
      <c r="I22" s="298"/>
      <c r="J22" s="339"/>
    </row>
    <row r="23" spans="1:10" ht="15">
      <c r="A23" s="247" t="s">
        <v>401</v>
      </c>
      <c r="B23" s="251"/>
      <c r="C23" s="383" t="s">
        <v>464</v>
      </c>
      <c r="D23" s="383"/>
      <c r="E23" s="58">
        <v>0</v>
      </c>
      <c r="F23" s="58">
        <v>0</v>
      </c>
      <c r="G23" s="58">
        <v>0</v>
      </c>
      <c r="H23" s="58">
        <v>0</v>
      </c>
      <c r="I23" s="58"/>
      <c r="J23" s="58"/>
    </row>
    <row r="24" spans="1:10" ht="15">
      <c r="A24" s="247" t="s">
        <v>355</v>
      </c>
      <c r="B24" s="251"/>
      <c r="C24" s="385" t="s">
        <v>460</v>
      </c>
      <c r="D24" s="385"/>
      <c r="E24" s="338"/>
      <c r="F24" s="338"/>
      <c r="G24" s="338"/>
      <c r="H24" s="338"/>
      <c r="I24" s="338"/>
      <c r="J24" s="339"/>
    </row>
    <row r="25" spans="1:10" ht="28.5" customHeight="1">
      <c r="A25" s="247" t="s">
        <v>356</v>
      </c>
      <c r="B25" s="251"/>
      <c r="C25" s="385" t="s">
        <v>388</v>
      </c>
      <c r="D25" s="385"/>
      <c r="E25" s="338"/>
      <c r="F25" s="338"/>
      <c r="G25" s="338"/>
      <c r="H25" s="338"/>
      <c r="I25" s="338"/>
      <c r="J25" s="339"/>
    </row>
    <row r="26" spans="1:10" ht="12.75" customHeight="1">
      <c r="A26" s="247" t="s">
        <v>395</v>
      </c>
      <c r="B26" s="251"/>
      <c r="C26" s="385"/>
      <c r="D26" s="385"/>
      <c r="E26" s="298"/>
      <c r="F26" s="298"/>
      <c r="G26" s="298"/>
      <c r="H26" s="298"/>
      <c r="I26" s="298"/>
      <c r="J26" s="339"/>
    </row>
    <row r="27" spans="1:10" ht="27.75" customHeight="1">
      <c r="A27" s="247" t="s">
        <v>393</v>
      </c>
      <c r="B27" s="251"/>
      <c r="C27" s="385" t="s">
        <v>387</v>
      </c>
      <c r="D27" s="385"/>
      <c r="E27" s="298"/>
      <c r="F27" s="298"/>
      <c r="G27" s="298"/>
      <c r="H27" s="298"/>
      <c r="I27" s="298"/>
      <c r="J27" s="339"/>
    </row>
    <row r="28" spans="1:10" ht="13.5" customHeight="1">
      <c r="A28" s="247" t="s">
        <v>394</v>
      </c>
      <c r="B28" s="251"/>
      <c r="C28" s="385"/>
      <c r="D28" s="385"/>
      <c r="E28" s="298"/>
      <c r="F28" s="298"/>
      <c r="G28" s="298"/>
      <c r="H28" s="298"/>
      <c r="I28" s="298"/>
      <c r="J28" s="339"/>
    </row>
    <row r="29" spans="1:10" ht="12.75" customHeight="1">
      <c r="A29" s="247" t="s">
        <v>357</v>
      </c>
      <c r="B29" s="251"/>
      <c r="C29" s="385" t="s">
        <v>461</v>
      </c>
      <c r="D29" s="385"/>
      <c r="E29" s="298"/>
      <c r="F29" s="298"/>
      <c r="G29" s="298"/>
      <c r="H29" s="298"/>
      <c r="I29" s="298"/>
      <c r="J29" s="339"/>
    </row>
    <row r="30" spans="1:10" ht="27.75" customHeight="1">
      <c r="A30" s="247" t="s">
        <v>358</v>
      </c>
      <c r="B30" s="251"/>
      <c r="C30" s="385" t="s">
        <v>390</v>
      </c>
      <c r="D30" s="385"/>
      <c r="E30" s="298"/>
      <c r="F30" s="298"/>
      <c r="G30" s="298"/>
      <c r="H30" s="298"/>
      <c r="I30" s="298"/>
      <c r="J30" s="339"/>
    </row>
    <row r="31" spans="1:10" ht="11.25" customHeight="1">
      <c r="A31" s="247" t="s">
        <v>396</v>
      </c>
      <c r="B31" s="251"/>
      <c r="C31" s="393"/>
      <c r="D31" s="393"/>
      <c r="E31" s="298"/>
      <c r="F31" s="298"/>
      <c r="G31" s="298"/>
      <c r="H31" s="298"/>
      <c r="I31" s="298"/>
      <c r="J31" s="339"/>
    </row>
    <row r="32" spans="1:10" ht="27" customHeight="1">
      <c r="A32" s="247" t="s">
        <v>397</v>
      </c>
      <c r="B32" s="251"/>
      <c r="C32" s="385" t="s">
        <v>389</v>
      </c>
      <c r="D32" s="385"/>
      <c r="E32" s="298"/>
      <c r="F32" s="298"/>
      <c r="G32" s="298"/>
      <c r="H32" s="298"/>
      <c r="I32" s="298"/>
      <c r="J32" s="339"/>
    </row>
    <row r="33" spans="1:10" ht="12.75" customHeight="1">
      <c r="A33" s="247" t="s">
        <v>398</v>
      </c>
      <c r="B33" s="251"/>
      <c r="C33" s="385"/>
      <c r="D33" s="385"/>
      <c r="E33" s="298"/>
      <c r="F33" s="298"/>
      <c r="G33" s="298"/>
      <c r="H33" s="298"/>
      <c r="I33" s="298"/>
      <c r="J33" s="339"/>
    </row>
    <row r="34" spans="1:10" ht="15">
      <c r="A34" s="44">
        <v>5</v>
      </c>
      <c r="B34" s="250"/>
      <c r="C34" s="383" t="s">
        <v>465</v>
      </c>
      <c r="D34" s="383"/>
      <c r="E34" s="360">
        <v>0</v>
      </c>
      <c r="F34" s="360">
        <v>0</v>
      </c>
      <c r="G34" s="360">
        <v>0</v>
      </c>
      <c r="H34" s="360">
        <v>0</v>
      </c>
      <c r="I34" s="360"/>
      <c r="J34" s="360"/>
    </row>
    <row r="35" spans="1:10" ht="15">
      <c r="A35" s="247" t="s">
        <v>359</v>
      </c>
      <c r="B35" s="251"/>
      <c r="C35" s="385" t="s">
        <v>460</v>
      </c>
      <c r="D35" s="385"/>
      <c r="E35" s="340"/>
      <c r="F35" s="298"/>
      <c r="G35" s="298"/>
      <c r="H35" s="298"/>
      <c r="I35" s="298"/>
      <c r="J35" s="298"/>
    </row>
    <row r="36" spans="1:10" ht="12.75" customHeight="1">
      <c r="A36" s="247" t="s">
        <v>360</v>
      </c>
      <c r="B36" s="251"/>
      <c r="C36" s="385"/>
      <c r="D36" s="385"/>
      <c r="E36" s="340"/>
      <c r="F36" s="298"/>
      <c r="G36" s="298"/>
      <c r="H36" s="298"/>
      <c r="I36" s="298"/>
      <c r="J36" s="298"/>
    </row>
    <row r="37" spans="1:10" ht="15">
      <c r="A37" s="247" t="s">
        <v>361</v>
      </c>
      <c r="B37" s="251"/>
      <c r="C37" s="385" t="s">
        <v>461</v>
      </c>
      <c r="D37" s="385"/>
      <c r="E37" s="340"/>
      <c r="F37" s="298"/>
      <c r="G37" s="298"/>
      <c r="H37" s="298"/>
      <c r="I37" s="298"/>
      <c r="J37" s="298"/>
    </row>
    <row r="38" spans="1:10" ht="15">
      <c r="A38" s="247" t="s">
        <v>362</v>
      </c>
      <c r="B38" s="251"/>
      <c r="C38" s="393"/>
      <c r="D38" s="393"/>
      <c r="E38" s="340"/>
      <c r="F38" s="298"/>
      <c r="G38" s="298"/>
      <c r="H38" s="298"/>
      <c r="I38" s="298"/>
      <c r="J38" s="298"/>
    </row>
    <row r="39" spans="1:10" ht="15">
      <c r="A39" s="44">
        <v>6</v>
      </c>
      <c r="B39" s="250"/>
      <c r="C39" s="383" t="s">
        <v>466</v>
      </c>
      <c r="D39" s="383"/>
      <c r="E39" s="360">
        <v>0</v>
      </c>
      <c r="F39" s="360">
        <v>0</v>
      </c>
      <c r="G39" s="360">
        <v>0</v>
      </c>
      <c r="H39" s="360">
        <v>0</v>
      </c>
      <c r="I39" s="360"/>
      <c r="J39" s="360"/>
    </row>
    <row r="40" spans="1:10" ht="15">
      <c r="A40" s="247" t="s">
        <v>363</v>
      </c>
      <c r="B40" s="251"/>
      <c r="C40" s="385" t="s">
        <v>460</v>
      </c>
      <c r="D40" s="385"/>
      <c r="E40" s="340"/>
      <c r="F40" s="298"/>
      <c r="G40" s="298"/>
      <c r="H40" s="298"/>
      <c r="I40" s="298"/>
      <c r="J40" s="298"/>
    </row>
    <row r="41" spans="1:10" ht="11.25" customHeight="1">
      <c r="A41" s="247" t="s">
        <v>364</v>
      </c>
      <c r="B41" s="251"/>
      <c r="C41" s="385"/>
      <c r="D41" s="385"/>
      <c r="E41" s="340"/>
      <c r="F41" s="298"/>
      <c r="G41" s="298"/>
      <c r="H41" s="298"/>
      <c r="I41" s="298"/>
      <c r="J41" s="298"/>
    </row>
    <row r="42" spans="1:10" ht="15">
      <c r="A42" s="247" t="s">
        <v>366</v>
      </c>
      <c r="B42" s="251"/>
      <c r="C42" s="385" t="s">
        <v>461</v>
      </c>
      <c r="D42" s="385"/>
      <c r="E42" s="340"/>
      <c r="F42" s="298"/>
      <c r="G42" s="298"/>
      <c r="H42" s="298"/>
      <c r="I42" s="298"/>
      <c r="J42" s="298"/>
    </row>
    <row r="43" spans="1:10" ht="15">
      <c r="A43" s="247" t="s">
        <v>365</v>
      </c>
      <c r="B43" s="251"/>
      <c r="C43" s="393"/>
      <c r="D43" s="393"/>
      <c r="E43" s="340"/>
      <c r="F43" s="298"/>
      <c r="G43" s="298"/>
      <c r="H43" s="298"/>
      <c r="I43" s="298"/>
      <c r="J43" s="298"/>
    </row>
    <row r="44" spans="1:10" ht="15">
      <c r="A44" s="247" t="s">
        <v>402</v>
      </c>
      <c r="B44" s="251"/>
      <c r="C44" s="383" t="s">
        <v>467</v>
      </c>
      <c r="D44" s="384"/>
      <c r="E44" s="375"/>
      <c r="F44" s="375"/>
      <c r="G44" s="387"/>
      <c r="H44" s="58"/>
      <c r="I44" s="58"/>
      <c r="J44" s="58"/>
    </row>
    <row r="45" spans="1:10" ht="15">
      <c r="A45" s="247" t="s">
        <v>367</v>
      </c>
      <c r="B45" s="251"/>
      <c r="C45" s="385" t="s">
        <v>460</v>
      </c>
      <c r="D45" s="385"/>
      <c r="E45" s="338"/>
      <c r="F45" s="338"/>
      <c r="G45" s="388"/>
      <c r="H45" s="338"/>
      <c r="I45" s="338"/>
      <c r="J45" s="339"/>
    </row>
    <row r="46" spans="1:10" ht="15">
      <c r="A46" s="247" t="s">
        <v>368</v>
      </c>
      <c r="B46" s="251"/>
      <c r="C46" s="385"/>
      <c r="D46" s="385"/>
      <c r="E46" s="298"/>
      <c r="F46" s="298"/>
      <c r="G46" s="389"/>
      <c r="H46" s="298"/>
      <c r="I46" s="298"/>
      <c r="J46" s="339"/>
    </row>
    <row r="47" spans="1:10" ht="42.75" customHeight="1">
      <c r="A47" s="247" t="s">
        <v>403</v>
      </c>
      <c r="B47" s="251"/>
      <c r="C47" s="383" t="s">
        <v>468</v>
      </c>
      <c r="D47" s="384">
        <f>D51</f>
        <v>1079.1333333333334</v>
      </c>
      <c r="E47" s="375">
        <f>E50</f>
        <v>0.15</v>
      </c>
      <c r="F47" s="375">
        <f>F50</f>
        <v>161.87</v>
      </c>
      <c r="G47" s="387" t="str">
        <f>G50</f>
        <v>кошторис, проект №1775/13  ТзОВ "Енергія-Новий Розділ"</v>
      </c>
      <c r="H47" s="58" t="str">
        <f>H50</f>
        <v>підрядний</v>
      </c>
      <c r="I47" s="58"/>
      <c r="J47" s="58"/>
    </row>
    <row r="48" spans="1:10" ht="15" customHeight="1">
      <c r="A48" s="247" t="s">
        <v>369</v>
      </c>
      <c r="B48" s="251"/>
      <c r="C48" s="385" t="s">
        <v>460</v>
      </c>
      <c r="D48" s="44"/>
      <c r="E48" s="338"/>
      <c r="F48" s="338"/>
      <c r="G48" s="388"/>
      <c r="H48" s="338"/>
      <c r="I48" s="338"/>
      <c r="J48" s="339"/>
    </row>
    <row r="49" spans="1:10" ht="15.75" customHeight="1">
      <c r="A49" s="247" t="s">
        <v>370</v>
      </c>
      <c r="B49" s="251"/>
      <c r="C49" s="385"/>
      <c r="D49" s="44"/>
      <c r="E49" s="298"/>
      <c r="F49" s="298"/>
      <c r="G49" s="389"/>
      <c r="H49" s="298"/>
      <c r="I49" s="298"/>
      <c r="J49" s="339"/>
    </row>
    <row r="50" spans="1:10" ht="42" customHeight="1">
      <c r="A50" s="247" t="s">
        <v>371</v>
      </c>
      <c r="B50" s="251"/>
      <c r="C50" s="385" t="s">
        <v>461</v>
      </c>
      <c r="D50" s="374">
        <f>F50/E50</f>
        <v>1079.1333333333334</v>
      </c>
      <c r="E50" s="298">
        <f>E51</f>
        <v>0.15</v>
      </c>
      <c r="F50" s="298">
        <f>F51</f>
        <v>161.87</v>
      </c>
      <c r="G50" s="389" t="str">
        <f>G51</f>
        <v>кошторис, проект №1775/13  ТзОВ "Енергія-Новий Розділ"</v>
      </c>
      <c r="H50" s="298" t="str">
        <f>H51</f>
        <v>підрядний</v>
      </c>
      <c r="I50" s="298"/>
      <c r="J50" s="298"/>
    </row>
    <row r="51" spans="1:10" ht="46.5" customHeight="1">
      <c r="A51" s="247" t="s">
        <v>372</v>
      </c>
      <c r="B51" s="251"/>
      <c r="C51" s="395" t="s">
        <v>749</v>
      </c>
      <c r="D51" s="374">
        <f>F51/E51</f>
        <v>1079.1333333333334</v>
      </c>
      <c r="E51" s="298">
        <v>0.15</v>
      </c>
      <c r="F51" s="298">
        <v>161.87</v>
      </c>
      <c r="G51" s="389" t="s">
        <v>741</v>
      </c>
      <c r="H51" s="298" t="s">
        <v>740</v>
      </c>
      <c r="I51" s="298"/>
      <c r="J51" s="339"/>
    </row>
    <row r="52" spans="1:10" ht="28.5">
      <c r="A52" s="247" t="s">
        <v>404</v>
      </c>
      <c r="B52" s="251"/>
      <c r="C52" s="57" t="s">
        <v>439</v>
      </c>
      <c r="D52" s="57"/>
      <c r="E52" s="58">
        <v>0</v>
      </c>
      <c r="F52" s="58">
        <v>0</v>
      </c>
      <c r="G52" s="387">
        <v>0</v>
      </c>
      <c r="H52" s="58">
        <v>0</v>
      </c>
      <c r="I52" s="58"/>
      <c r="J52" s="58"/>
    </row>
    <row r="53" spans="1:10" ht="15">
      <c r="A53" s="247" t="s">
        <v>373</v>
      </c>
      <c r="B53" s="251"/>
      <c r="C53" s="385" t="s">
        <v>460</v>
      </c>
      <c r="D53" s="385"/>
      <c r="E53" s="341"/>
      <c r="F53" s="341"/>
      <c r="G53" s="390"/>
      <c r="H53" s="341"/>
      <c r="I53" s="341"/>
      <c r="J53" s="339"/>
    </row>
    <row r="54" spans="1:10" ht="15">
      <c r="A54" s="247" t="s">
        <v>374</v>
      </c>
      <c r="B54" s="251"/>
      <c r="C54" s="385"/>
      <c r="D54" s="385"/>
      <c r="E54" s="298"/>
      <c r="F54" s="298"/>
      <c r="G54" s="389"/>
      <c r="H54" s="298"/>
      <c r="I54" s="298"/>
      <c r="J54" s="339"/>
    </row>
    <row r="55" spans="1:10" ht="11.25" customHeight="1">
      <c r="A55" s="247" t="s">
        <v>375</v>
      </c>
      <c r="B55" s="251"/>
      <c r="C55" s="385" t="s">
        <v>461</v>
      </c>
      <c r="D55" s="385"/>
      <c r="E55" s="298"/>
      <c r="F55" s="298"/>
      <c r="G55" s="389"/>
      <c r="H55" s="298"/>
      <c r="I55" s="298"/>
      <c r="J55" s="339"/>
    </row>
    <row r="56" spans="1:10" ht="15">
      <c r="A56" s="247" t="s">
        <v>376</v>
      </c>
      <c r="B56" s="251"/>
      <c r="C56" s="393"/>
      <c r="D56" s="393"/>
      <c r="E56" s="298"/>
      <c r="F56" s="298"/>
      <c r="G56" s="389"/>
      <c r="H56" s="298"/>
      <c r="I56" s="298"/>
      <c r="J56" s="339"/>
    </row>
    <row r="57" spans="1:10" ht="15">
      <c r="A57" s="247" t="s">
        <v>377</v>
      </c>
      <c r="B57" s="251"/>
      <c r="C57" s="385" t="s">
        <v>469</v>
      </c>
      <c r="D57" s="385"/>
      <c r="E57" s="298"/>
      <c r="F57" s="298"/>
      <c r="G57" s="389"/>
      <c r="H57" s="298"/>
      <c r="I57" s="298"/>
      <c r="J57" s="339"/>
    </row>
    <row r="58" spans="1:10" ht="15">
      <c r="A58" s="247" t="s">
        <v>378</v>
      </c>
      <c r="B58" s="251"/>
      <c r="C58" s="385"/>
      <c r="D58" s="385"/>
      <c r="E58" s="298"/>
      <c r="F58" s="298"/>
      <c r="G58" s="389"/>
      <c r="H58" s="298"/>
      <c r="I58" s="298"/>
      <c r="J58" s="339"/>
    </row>
    <row r="59" spans="1:10" ht="28.5">
      <c r="A59" s="247" t="s">
        <v>405</v>
      </c>
      <c r="B59" s="251"/>
      <c r="C59" s="57" t="s">
        <v>440</v>
      </c>
      <c r="D59" s="57"/>
      <c r="E59" s="58">
        <v>0</v>
      </c>
      <c r="F59" s="58">
        <v>0</v>
      </c>
      <c r="G59" s="387">
        <v>0</v>
      </c>
      <c r="H59" s="58">
        <v>0</v>
      </c>
      <c r="I59" s="58"/>
      <c r="J59" s="58"/>
    </row>
    <row r="60" spans="1:10" ht="15">
      <c r="A60" s="247" t="s">
        <v>379</v>
      </c>
      <c r="B60" s="251"/>
      <c r="C60" s="385" t="s">
        <v>460</v>
      </c>
      <c r="D60" s="385"/>
      <c r="E60" s="341"/>
      <c r="F60" s="341"/>
      <c r="G60" s="390"/>
      <c r="H60" s="341"/>
      <c r="I60" s="341"/>
      <c r="J60" s="339"/>
    </row>
    <row r="61" spans="1:10" ht="15">
      <c r="A61" s="247" t="s">
        <v>380</v>
      </c>
      <c r="B61" s="251"/>
      <c r="C61" s="385"/>
      <c r="D61" s="385"/>
      <c r="E61" s="298"/>
      <c r="F61" s="298"/>
      <c r="G61" s="389"/>
      <c r="H61" s="298"/>
      <c r="I61" s="298"/>
      <c r="J61" s="339"/>
    </row>
    <row r="62" spans="1:10" ht="11.25" customHeight="1">
      <c r="A62" s="247" t="s">
        <v>381</v>
      </c>
      <c r="B62" s="251"/>
      <c r="C62" s="385" t="s">
        <v>461</v>
      </c>
      <c r="D62" s="385"/>
      <c r="E62" s="298"/>
      <c r="F62" s="298"/>
      <c r="G62" s="389"/>
      <c r="H62" s="298"/>
      <c r="I62" s="298"/>
      <c r="J62" s="339"/>
    </row>
    <row r="63" spans="1:10" ht="15">
      <c r="A63" s="247" t="s">
        <v>382</v>
      </c>
      <c r="B63" s="251"/>
      <c r="C63" s="393"/>
      <c r="D63" s="393"/>
      <c r="E63" s="298"/>
      <c r="F63" s="298"/>
      <c r="G63" s="389"/>
      <c r="H63" s="298"/>
      <c r="I63" s="298"/>
      <c r="J63" s="339"/>
    </row>
    <row r="64" spans="1:10" ht="15">
      <c r="A64" s="247" t="s">
        <v>383</v>
      </c>
      <c r="B64" s="251"/>
      <c r="C64" s="385" t="s">
        <v>469</v>
      </c>
      <c r="D64" s="385"/>
      <c r="E64" s="298"/>
      <c r="F64" s="298"/>
      <c r="G64" s="389"/>
      <c r="H64" s="298"/>
      <c r="I64" s="298"/>
      <c r="J64" s="339"/>
    </row>
    <row r="65" spans="1:10" ht="15">
      <c r="A65" s="247" t="s">
        <v>384</v>
      </c>
      <c r="B65" s="251"/>
      <c r="C65" s="385"/>
      <c r="D65" s="385"/>
      <c r="E65" s="298"/>
      <c r="F65" s="298"/>
      <c r="G65" s="389"/>
      <c r="H65" s="298"/>
      <c r="I65" s="298"/>
      <c r="J65" s="339"/>
    </row>
    <row r="66" spans="1:10" ht="39" customHeight="1">
      <c r="A66" s="247" t="s">
        <v>406</v>
      </c>
      <c r="B66" s="251"/>
      <c r="C66" s="383" t="s">
        <v>441</v>
      </c>
      <c r="D66" s="394"/>
      <c r="E66" s="375"/>
      <c r="F66" s="375">
        <f>F67+F70</f>
        <v>73.15</v>
      </c>
      <c r="G66" s="387"/>
      <c r="H66" s="58"/>
      <c r="I66" s="58"/>
      <c r="J66" s="58"/>
    </row>
    <row r="67" spans="1:10" ht="12.75" customHeight="1">
      <c r="A67" s="247" t="s">
        <v>473</v>
      </c>
      <c r="B67" s="251"/>
      <c r="C67" s="385" t="s">
        <v>460</v>
      </c>
      <c r="D67" s="44"/>
      <c r="E67" s="341"/>
      <c r="F67" s="341"/>
      <c r="G67" s="390"/>
      <c r="H67" s="341"/>
      <c r="I67" s="341"/>
      <c r="J67" s="339"/>
    </row>
    <row r="68" spans="1:10" ht="15.75" customHeight="1">
      <c r="A68" s="247" t="s">
        <v>474</v>
      </c>
      <c r="B68" s="251"/>
      <c r="C68" s="385"/>
      <c r="D68" s="44"/>
      <c r="E68" s="298"/>
      <c r="F68" s="298"/>
      <c r="G68" s="389"/>
      <c r="H68" s="298"/>
      <c r="I68" s="298"/>
      <c r="J68" s="339"/>
    </row>
    <row r="69" spans="1:10" ht="15.75" customHeight="1">
      <c r="A69" s="247" t="s">
        <v>752</v>
      </c>
      <c r="B69" s="251"/>
      <c r="C69" s="385" t="s">
        <v>461</v>
      </c>
      <c r="D69" s="44"/>
      <c r="E69" s="298"/>
      <c r="F69" s="298"/>
      <c r="G69" s="389"/>
      <c r="H69" s="298"/>
      <c r="I69" s="298"/>
      <c r="J69" s="339"/>
    </row>
    <row r="70" spans="1:10" ht="43.5" customHeight="1">
      <c r="A70" s="247" t="s">
        <v>753</v>
      </c>
      <c r="B70" s="251"/>
      <c r="C70" s="395" t="s">
        <v>758</v>
      </c>
      <c r="D70" s="44">
        <v>73.15</v>
      </c>
      <c r="E70" s="298">
        <v>1</v>
      </c>
      <c r="F70" s="298">
        <v>73.15</v>
      </c>
      <c r="G70" s="389" t="s">
        <v>757</v>
      </c>
      <c r="H70" s="298" t="s">
        <v>740</v>
      </c>
      <c r="I70" s="298"/>
      <c r="J70" s="339"/>
    </row>
    <row r="71" spans="1:10" ht="15">
      <c r="A71" s="247" t="s">
        <v>475</v>
      </c>
      <c r="B71" s="251"/>
      <c r="C71" s="385" t="s">
        <v>469</v>
      </c>
      <c r="D71" s="385"/>
      <c r="E71" s="298"/>
      <c r="F71" s="298"/>
      <c r="G71" s="336"/>
      <c r="H71" s="298"/>
      <c r="I71" s="298"/>
      <c r="J71" s="339"/>
    </row>
    <row r="72" spans="1:10" ht="15">
      <c r="A72" s="247" t="s">
        <v>476</v>
      </c>
      <c r="B72" s="251"/>
      <c r="C72" s="385"/>
      <c r="D72" s="385"/>
      <c r="E72" s="298"/>
      <c r="F72" s="298"/>
      <c r="G72" s="298"/>
      <c r="H72" s="298"/>
      <c r="I72" s="298"/>
      <c r="J72" s="339"/>
    </row>
    <row r="73" spans="1:10" ht="15">
      <c r="A73" s="602" t="s">
        <v>437</v>
      </c>
      <c r="B73" s="602"/>
      <c r="C73" s="602"/>
      <c r="D73" s="602"/>
      <c r="E73" s="602"/>
      <c r="F73" s="376">
        <f>F66+F59+F52+F47+F44+F39+F34+F23+F15+F10+F5</f>
        <v>235.02</v>
      </c>
      <c r="G73" s="205" t="s">
        <v>504</v>
      </c>
      <c r="H73" s="205" t="s">
        <v>504</v>
      </c>
      <c r="I73" s="205" t="s">
        <v>504</v>
      </c>
      <c r="J73" s="205" t="s">
        <v>504</v>
      </c>
    </row>
    <row r="74" ht="7.5" customHeight="1"/>
    <row r="75" spans="1:10" ht="15">
      <c r="A75" s="601" t="s">
        <v>104</v>
      </c>
      <c r="B75" s="601"/>
      <c r="C75" s="601"/>
      <c r="D75" s="601"/>
      <c r="E75" s="601"/>
      <c r="F75" s="601"/>
      <c r="G75" s="601"/>
      <c r="H75" s="601"/>
      <c r="I75" s="601"/>
      <c r="J75" s="601"/>
    </row>
    <row r="76" spans="1:10" ht="15">
      <c r="A76" s="569" t="s">
        <v>747</v>
      </c>
      <c r="B76" s="569"/>
      <c r="C76" s="569"/>
      <c r="D76" s="569"/>
      <c r="E76" s="569"/>
      <c r="F76" s="569"/>
      <c r="G76" s="569"/>
      <c r="H76" s="569"/>
      <c r="I76" s="569"/>
      <c r="J76" s="569"/>
    </row>
  </sheetData>
  <sheetProtection/>
  <mergeCells count="13">
    <mergeCell ref="A1:J1"/>
    <mergeCell ref="G2:G3"/>
    <mergeCell ref="J2:J3"/>
    <mergeCell ref="A2:A3"/>
    <mergeCell ref="C2:C3"/>
    <mergeCell ref="D2:D3"/>
    <mergeCell ref="H2:H3"/>
    <mergeCell ref="A76:J76"/>
    <mergeCell ref="A75:J75"/>
    <mergeCell ref="E2:F2"/>
    <mergeCell ref="A73:E73"/>
    <mergeCell ref="B2:B3"/>
    <mergeCell ref="I2:I3"/>
  </mergeCells>
  <printOptions/>
  <pageMargins left="1.08" right="0.34" top="0.45" bottom="0.43" header="0.26" footer="0.35"/>
  <pageSetup fitToHeight="1" fitToWidth="1" horizontalDpi="600" verticalDpi="600" orientation="portrait" paperSize="9" scale="53" r:id="rId1"/>
  <ignoredErrors>
    <ignoredError sqref="A11:A13 A67:A68 A71:A72" twoDigitTextYear="1"/>
    <ignoredError sqref="A14:A38 A5:A10 A39:A46 A47:A66" numberStoredAsText="1" twoDigitTextYear="1"/>
  </ignoredErrors>
</worksheet>
</file>

<file path=xl/worksheets/sheet24.xml><?xml version="1.0" encoding="utf-8"?>
<worksheet xmlns="http://schemas.openxmlformats.org/spreadsheetml/2006/main" xmlns:r="http://schemas.openxmlformats.org/officeDocument/2006/relationships">
  <sheetPr codeName="Лист24"/>
  <dimension ref="A1:M29"/>
  <sheetViews>
    <sheetView zoomScalePageLayoutView="0" workbookViewId="0" topLeftCell="A1">
      <selection activeCell="I26" sqref="I26:I28"/>
    </sheetView>
  </sheetViews>
  <sheetFormatPr defaultColWidth="9.00390625" defaultRowHeight="12.75"/>
  <cols>
    <col min="1" max="1" width="5.75390625" style="108" customWidth="1"/>
    <col min="2" max="2" width="16.375" style="108" customWidth="1"/>
    <col min="3" max="3" width="20.125" style="108" customWidth="1"/>
    <col min="4" max="4" width="13.25390625" style="108" customWidth="1"/>
    <col min="5" max="5" width="10.625" style="108" customWidth="1"/>
    <col min="6" max="6" width="12.375" style="108" customWidth="1"/>
    <col min="7" max="7" width="10.375" style="108" customWidth="1"/>
    <col min="8" max="8" width="12.625" style="108" customWidth="1"/>
    <col min="9" max="9" width="9.00390625" style="108" customWidth="1"/>
    <col min="10" max="10" width="11.375" style="108" customWidth="1"/>
    <col min="11" max="11" width="11.625" style="108" customWidth="1"/>
    <col min="12" max="12" width="11.25390625" style="108" customWidth="1"/>
    <col min="13" max="13" width="11.75390625" style="108" customWidth="1"/>
    <col min="14" max="16384" width="9.125" style="108" customWidth="1"/>
  </cols>
  <sheetData>
    <row r="1" spans="1:13" ht="15.75" customHeight="1">
      <c r="A1" s="478" t="s">
        <v>71</v>
      </c>
      <c r="B1" s="478"/>
      <c r="C1" s="478"/>
      <c r="D1" s="478"/>
      <c r="E1" s="478"/>
      <c r="F1" s="478"/>
      <c r="G1" s="478"/>
      <c r="H1" s="478"/>
      <c r="I1" s="478"/>
      <c r="J1" s="478"/>
      <c r="K1" s="478"/>
      <c r="L1" s="478"/>
      <c r="M1" s="478"/>
    </row>
    <row r="2" spans="1:13" ht="15" customHeight="1">
      <c r="A2" s="603" t="s">
        <v>175</v>
      </c>
      <c r="B2" s="604" t="s">
        <v>182</v>
      </c>
      <c r="C2" s="605"/>
      <c r="D2" s="610" t="s">
        <v>732</v>
      </c>
      <c r="E2" s="611"/>
      <c r="F2" s="603" t="s">
        <v>177</v>
      </c>
      <c r="G2" s="603"/>
      <c r="H2" s="603"/>
      <c r="I2" s="603"/>
      <c r="J2" s="603"/>
      <c r="K2" s="603"/>
      <c r="L2" s="603"/>
      <c r="M2" s="603"/>
    </row>
    <row r="3" spans="1:13" ht="15">
      <c r="A3" s="603"/>
      <c r="B3" s="606"/>
      <c r="C3" s="607"/>
      <c r="D3" s="612"/>
      <c r="E3" s="613"/>
      <c r="F3" s="614">
        <v>2014</v>
      </c>
      <c r="G3" s="615"/>
      <c r="H3" s="615"/>
      <c r="I3" s="616"/>
      <c r="J3" s="342">
        <v>2015</v>
      </c>
      <c r="K3" s="342">
        <v>2016</v>
      </c>
      <c r="L3" s="342">
        <v>2017</v>
      </c>
      <c r="M3" s="342">
        <v>2018</v>
      </c>
    </row>
    <row r="4" spans="1:13" ht="23.25" customHeight="1">
      <c r="A4" s="603"/>
      <c r="B4" s="606"/>
      <c r="C4" s="607"/>
      <c r="D4" s="603" t="s">
        <v>728</v>
      </c>
      <c r="E4" s="603" t="s">
        <v>178</v>
      </c>
      <c r="F4" s="603" t="s">
        <v>729</v>
      </c>
      <c r="G4" s="603"/>
      <c r="H4" s="603" t="s">
        <v>730</v>
      </c>
      <c r="I4" s="603"/>
      <c r="J4" s="603" t="s">
        <v>728</v>
      </c>
      <c r="K4" s="603" t="s">
        <v>728</v>
      </c>
      <c r="L4" s="603" t="s">
        <v>728</v>
      </c>
      <c r="M4" s="603" t="s">
        <v>728</v>
      </c>
    </row>
    <row r="5" spans="1:13" ht="15">
      <c r="A5" s="603"/>
      <c r="B5" s="608"/>
      <c r="C5" s="609"/>
      <c r="D5" s="603"/>
      <c r="E5" s="603"/>
      <c r="F5" s="301" t="s">
        <v>728</v>
      </c>
      <c r="G5" s="301" t="s">
        <v>178</v>
      </c>
      <c r="H5" s="301" t="s">
        <v>731</v>
      </c>
      <c r="I5" s="301" t="s">
        <v>178</v>
      </c>
      <c r="J5" s="603"/>
      <c r="K5" s="603"/>
      <c r="L5" s="603"/>
      <c r="M5" s="603"/>
    </row>
    <row r="6" spans="1:13" ht="15">
      <c r="A6" s="343">
        <v>1</v>
      </c>
      <c r="B6" s="450">
        <v>2</v>
      </c>
      <c r="C6" s="442"/>
      <c r="D6" s="343">
        <v>3</v>
      </c>
      <c r="E6" s="343">
        <v>4</v>
      </c>
      <c r="F6" s="343">
        <v>5</v>
      </c>
      <c r="G6" s="343">
        <v>6</v>
      </c>
      <c r="H6" s="343">
        <v>7</v>
      </c>
      <c r="I6" s="343">
        <v>8</v>
      </c>
      <c r="J6" s="343">
        <v>9</v>
      </c>
      <c r="K6" s="343">
        <v>10</v>
      </c>
      <c r="L6" s="343">
        <v>11</v>
      </c>
      <c r="M6" s="343">
        <v>12</v>
      </c>
    </row>
    <row r="7" spans="1:13" ht="22.5" customHeight="1">
      <c r="A7" s="44">
        <v>1</v>
      </c>
      <c r="B7" s="471" t="s">
        <v>119</v>
      </c>
      <c r="C7" s="471"/>
      <c r="D7" s="344">
        <f>SUM(D8:D12,D15)</f>
        <v>54.17</v>
      </c>
      <c r="E7" s="344">
        <f>IF(D17=0,0,D7/D17)*100</f>
        <v>100</v>
      </c>
      <c r="F7" s="344">
        <f>SUM(F8:F12,F15)</f>
        <v>10</v>
      </c>
      <c r="G7" s="344">
        <f>IF(F17=0,0,F7/F17)*100</f>
        <v>100</v>
      </c>
      <c r="H7" s="344">
        <f>SUM(H8:H12,H15)</f>
        <v>0</v>
      </c>
      <c r="I7" s="346"/>
      <c r="J7" s="344">
        <f>SUM(J8:J12,J15)</f>
        <v>10.4</v>
      </c>
      <c r="K7" s="344">
        <f>SUM(K8:K12,K15)</f>
        <v>10.82</v>
      </c>
      <c r="L7" s="344">
        <f>SUM(L8:L12,L15)</f>
        <v>11.25</v>
      </c>
      <c r="M7" s="344">
        <f>SUM(M8:M12,M15)</f>
        <v>11.7</v>
      </c>
    </row>
    <row r="8" spans="1:13" ht="26.25" customHeight="1">
      <c r="A8" s="247" t="s">
        <v>342</v>
      </c>
      <c r="B8" s="471" t="s">
        <v>116</v>
      </c>
      <c r="C8" s="471"/>
      <c r="D8" s="344">
        <f aca="true" t="shared" si="0" ref="D8:D16">SUM(F8,J8:M8)</f>
        <v>0</v>
      </c>
      <c r="E8" s="344">
        <f>IF(D7=0,0,D8/D7)*100</f>
        <v>0</v>
      </c>
      <c r="F8" s="346"/>
      <c r="G8" s="344">
        <f>IF(F7=0,0,F8/F7)*100</f>
        <v>0</v>
      </c>
      <c r="H8" s="346"/>
      <c r="I8" s="346"/>
      <c r="J8" s="346"/>
      <c r="K8" s="346"/>
      <c r="L8" s="346"/>
      <c r="M8" s="346"/>
    </row>
    <row r="9" spans="1:13" ht="48.75" customHeight="1">
      <c r="A9" s="247" t="s">
        <v>343</v>
      </c>
      <c r="B9" s="471" t="s">
        <v>118</v>
      </c>
      <c r="C9" s="471"/>
      <c r="D9" s="344">
        <f t="shared" si="0"/>
        <v>0</v>
      </c>
      <c r="E9" s="344">
        <f>IF(D7=0,0,D9/D7)*100</f>
        <v>0</v>
      </c>
      <c r="F9" s="346"/>
      <c r="G9" s="344">
        <f>IF(F7=0,0,F9/F7)*100</f>
        <v>0</v>
      </c>
      <c r="H9" s="346"/>
      <c r="I9" s="346"/>
      <c r="J9" s="346"/>
      <c r="K9" s="346"/>
      <c r="L9" s="346"/>
      <c r="M9" s="346"/>
    </row>
    <row r="10" spans="1:13" ht="21.75" customHeight="1">
      <c r="A10" s="581" t="s">
        <v>419</v>
      </c>
      <c r="B10" s="471" t="s">
        <v>117</v>
      </c>
      <c r="C10" s="44" t="s">
        <v>183</v>
      </c>
      <c r="D10" s="345">
        <f>SUM(F10,J10:M10)</f>
        <v>0</v>
      </c>
      <c r="E10" s="345">
        <f>IF(D7=0,0,D10/D7)*100</f>
        <v>0</v>
      </c>
      <c r="F10" s="347"/>
      <c r="G10" s="344">
        <f>IF(F7=0,0,F10/F7)*100</f>
        <v>0</v>
      </c>
      <c r="H10" s="347"/>
      <c r="I10" s="347"/>
      <c r="J10" s="347"/>
      <c r="K10" s="347"/>
      <c r="L10" s="347"/>
      <c r="M10" s="346"/>
    </row>
    <row r="11" spans="1:13" ht="22.5" customHeight="1">
      <c r="A11" s="581"/>
      <c r="B11" s="471"/>
      <c r="C11" s="44" t="s">
        <v>184</v>
      </c>
      <c r="D11" s="345">
        <f>SUM(F11,J11:M11)</f>
        <v>0</v>
      </c>
      <c r="E11" s="345">
        <f>IF(D7=0,0,D11/D7)*100</f>
        <v>0</v>
      </c>
      <c r="F11" s="347"/>
      <c r="G11" s="344">
        <f>IF(F7=0,0,F11/F7)*100</f>
        <v>0</v>
      </c>
      <c r="H11" s="347"/>
      <c r="I11" s="347"/>
      <c r="J11" s="347"/>
      <c r="K11" s="347"/>
      <c r="L11" s="347"/>
      <c r="M11" s="346"/>
    </row>
    <row r="12" spans="1:13" ht="33.75" customHeight="1">
      <c r="A12" s="581" t="s">
        <v>420</v>
      </c>
      <c r="B12" s="471" t="s">
        <v>105</v>
      </c>
      <c r="C12" s="471"/>
      <c r="D12" s="344">
        <f>SUM(D13:D14)</f>
        <v>54.17</v>
      </c>
      <c r="E12" s="344">
        <f>IF(D7=0,0,D12/D7)*100</f>
        <v>100</v>
      </c>
      <c r="F12" s="344">
        <f>SUM(F13:F14)</f>
        <v>10</v>
      </c>
      <c r="G12" s="344">
        <f>IF(F7=0,0,F12/F7)*100</f>
        <v>100</v>
      </c>
      <c r="H12" s="344">
        <f>SUM(H13:H14)</f>
        <v>0</v>
      </c>
      <c r="I12" s="346"/>
      <c r="J12" s="344">
        <f>SUM(J13:J14)</f>
        <v>10.4</v>
      </c>
      <c r="K12" s="344">
        <f>SUM(K13:K14)</f>
        <v>10.82</v>
      </c>
      <c r="L12" s="344">
        <f>SUM(L13:L14)</f>
        <v>11.25</v>
      </c>
      <c r="M12" s="344">
        <f>SUM(M13:M14)</f>
        <v>11.7</v>
      </c>
    </row>
    <row r="13" spans="1:13" ht="15">
      <c r="A13" s="581"/>
      <c r="B13" s="617" t="s">
        <v>185</v>
      </c>
      <c r="C13" s="617"/>
      <c r="D13" s="344">
        <f t="shared" si="0"/>
        <v>0</v>
      </c>
      <c r="E13" s="344">
        <f>IF(D12=0,0,D13/D12)*100</f>
        <v>0</v>
      </c>
      <c r="F13" s="346"/>
      <c r="G13" s="348">
        <f>IF(F12=0,0,F13/F12)*100</f>
        <v>0</v>
      </c>
      <c r="H13" s="346"/>
      <c r="I13" s="346"/>
      <c r="J13" s="346"/>
      <c r="K13" s="346"/>
      <c r="L13" s="346"/>
      <c r="M13" s="346"/>
    </row>
    <row r="14" spans="1:13" ht="15">
      <c r="A14" s="581"/>
      <c r="B14" s="617" t="s">
        <v>186</v>
      </c>
      <c r="C14" s="617"/>
      <c r="D14" s="344">
        <f>SUM(F14,J14:M14)</f>
        <v>54.17</v>
      </c>
      <c r="E14" s="344">
        <f>IF(D12=0,0,D14/D12)*100</f>
        <v>100</v>
      </c>
      <c r="F14" s="346">
        <v>10</v>
      </c>
      <c r="G14" s="348">
        <f>IF(F12=0,0,F14/F12)*100</f>
        <v>100</v>
      </c>
      <c r="H14" s="346"/>
      <c r="I14" s="346"/>
      <c r="J14" s="346">
        <v>10.4</v>
      </c>
      <c r="K14" s="346">
        <v>10.82</v>
      </c>
      <c r="L14" s="346">
        <v>11.25</v>
      </c>
      <c r="M14" s="346">
        <v>11.7</v>
      </c>
    </row>
    <row r="15" spans="1:13" ht="34.5" customHeight="1">
      <c r="A15" s="247" t="s">
        <v>421</v>
      </c>
      <c r="B15" s="471" t="s">
        <v>120</v>
      </c>
      <c r="C15" s="471"/>
      <c r="D15" s="344">
        <f t="shared" si="0"/>
        <v>0</v>
      </c>
      <c r="E15" s="344">
        <f>IF(D7=0,0,D15/D7)*100</f>
        <v>0</v>
      </c>
      <c r="F15" s="346"/>
      <c r="G15" s="348">
        <f>IF(F7=0,0,F15/F7)*100</f>
        <v>0</v>
      </c>
      <c r="H15" s="346"/>
      <c r="I15" s="346"/>
      <c r="J15" s="346"/>
      <c r="K15" s="346"/>
      <c r="L15" s="346"/>
      <c r="M15" s="346"/>
    </row>
    <row r="16" spans="1:13" ht="15">
      <c r="A16" s="247" t="s">
        <v>399</v>
      </c>
      <c r="B16" s="471" t="s">
        <v>180</v>
      </c>
      <c r="C16" s="471"/>
      <c r="D16" s="344">
        <f t="shared" si="0"/>
        <v>0</v>
      </c>
      <c r="E16" s="344">
        <f>IF(D17=0,0,D16/D17)*100</f>
        <v>0</v>
      </c>
      <c r="F16" s="346"/>
      <c r="G16" s="348">
        <f>IF(F17=0,0,F16/F17)*100</f>
        <v>0</v>
      </c>
      <c r="H16" s="346"/>
      <c r="I16" s="346"/>
      <c r="J16" s="346"/>
      <c r="K16" s="346"/>
      <c r="L16" s="346"/>
      <c r="M16" s="346"/>
    </row>
    <row r="17" spans="1:13" ht="15">
      <c r="A17" s="343"/>
      <c r="B17" s="450" t="s">
        <v>437</v>
      </c>
      <c r="C17" s="442"/>
      <c r="D17" s="344">
        <f aca="true" t="shared" si="1" ref="D17:M17">SUM(D7,D16)</f>
        <v>54.17</v>
      </c>
      <c r="E17" s="344">
        <f t="shared" si="1"/>
        <v>100</v>
      </c>
      <c r="F17" s="344">
        <f t="shared" si="1"/>
        <v>10</v>
      </c>
      <c r="G17" s="344">
        <f t="shared" si="1"/>
        <v>100</v>
      </c>
      <c r="H17" s="344">
        <f t="shared" si="1"/>
        <v>0</v>
      </c>
      <c r="I17" s="346"/>
      <c r="J17" s="344">
        <f t="shared" si="1"/>
        <v>10.4</v>
      </c>
      <c r="K17" s="344">
        <f t="shared" si="1"/>
        <v>10.82</v>
      </c>
      <c r="L17" s="344">
        <f t="shared" si="1"/>
        <v>11.25</v>
      </c>
      <c r="M17" s="344">
        <f t="shared" si="1"/>
        <v>11.7</v>
      </c>
    </row>
    <row r="29" ht="15">
      <c r="M29" s="108">
        <v>28</v>
      </c>
    </row>
  </sheetData>
  <sheetProtection/>
  <mergeCells count="27">
    <mergeCell ref="B17:C17"/>
    <mergeCell ref="A12:A14"/>
    <mergeCell ref="B12:C12"/>
    <mergeCell ref="B13:C13"/>
    <mergeCell ref="B14:C14"/>
    <mergeCell ref="A10:A11"/>
    <mergeCell ref="B10:B11"/>
    <mergeCell ref="B15:C15"/>
    <mergeCell ref="B16:C16"/>
    <mergeCell ref="J4:J5"/>
    <mergeCell ref="K4:K5"/>
    <mergeCell ref="B8:C8"/>
    <mergeCell ref="B9:C9"/>
    <mergeCell ref="B6:C6"/>
    <mergeCell ref="B7:C7"/>
    <mergeCell ref="F4:G4"/>
    <mergeCell ref="H4:I4"/>
    <mergeCell ref="A1:M1"/>
    <mergeCell ref="A2:A5"/>
    <mergeCell ref="B2:C5"/>
    <mergeCell ref="D2:E3"/>
    <mergeCell ref="F2:M2"/>
    <mergeCell ref="F3:I3"/>
    <mergeCell ref="D4:D5"/>
    <mergeCell ref="E4:E5"/>
    <mergeCell ref="L4:L5"/>
    <mergeCell ref="M4:M5"/>
  </mergeCells>
  <printOptions/>
  <pageMargins left="0.71" right="0.3937007874015748" top="0.85" bottom="0.984251968503937" header="0.5118110236220472" footer="0.5118110236220472"/>
  <pageSetup horizontalDpi="600" verticalDpi="600" orientation="landscape" paperSize="9" scale="86" r:id="rId1"/>
</worksheet>
</file>

<file path=xl/worksheets/sheet25.xml><?xml version="1.0" encoding="utf-8"?>
<worksheet xmlns="http://schemas.openxmlformats.org/spreadsheetml/2006/main" xmlns:r="http://schemas.openxmlformats.org/officeDocument/2006/relationships">
  <sheetPr codeName="Лист25"/>
  <dimension ref="A1:J24"/>
  <sheetViews>
    <sheetView zoomScalePageLayoutView="0" workbookViewId="0" topLeftCell="A1">
      <selection activeCell="L20" sqref="L20"/>
    </sheetView>
  </sheetViews>
  <sheetFormatPr defaultColWidth="9.00390625" defaultRowHeight="12.75"/>
  <cols>
    <col min="1" max="1" width="7.00390625" style="108" customWidth="1"/>
    <col min="2" max="2" width="30.75390625" style="108" customWidth="1"/>
    <col min="3" max="3" width="13.75390625" style="108" customWidth="1"/>
    <col min="4" max="4" width="8.25390625" style="108" customWidth="1"/>
    <col min="5" max="5" width="14.125" style="108" customWidth="1"/>
    <col min="6" max="6" width="9.875" style="108" customWidth="1"/>
    <col min="7" max="7" width="13.625" style="108" customWidth="1"/>
    <col min="8" max="8" width="13.00390625" style="108" customWidth="1"/>
    <col min="9" max="10" width="12.75390625" style="108" customWidth="1"/>
    <col min="11" max="16384" width="9.125" style="108" customWidth="1"/>
  </cols>
  <sheetData>
    <row r="1" spans="1:10" ht="22.5" customHeight="1">
      <c r="A1" s="468" t="s">
        <v>592</v>
      </c>
      <c r="B1" s="469"/>
      <c r="C1" s="469"/>
      <c r="D1" s="469"/>
      <c r="E1" s="469"/>
      <c r="F1" s="469"/>
      <c r="G1" s="469"/>
      <c r="H1" s="469"/>
      <c r="I1" s="469"/>
      <c r="J1" s="470"/>
    </row>
    <row r="2" spans="1:10" ht="21.75" customHeight="1">
      <c r="A2" s="471" t="s">
        <v>175</v>
      </c>
      <c r="B2" s="471" t="s">
        <v>182</v>
      </c>
      <c r="C2" s="618" t="s">
        <v>682</v>
      </c>
      <c r="D2" s="618"/>
      <c r="E2" s="471" t="s">
        <v>69</v>
      </c>
      <c r="F2" s="471"/>
      <c r="G2" s="471"/>
      <c r="H2" s="471"/>
      <c r="I2" s="471"/>
      <c r="J2" s="471"/>
    </row>
    <row r="3" spans="1:10" ht="32.25" customHeight="1">
      <c r="A3" s="471"/>
      <c r="B3" s="471"/>
      <c r="C3" s="618"/>
      <c r="D3" s="618"/>
      <c r="E3" s="600">
        <v>2014</v>
      </c>
      <c r="F3" s="600"/>
      <c r="G3" s="81">
        <v>2015</v>
      </c>
      <c r="H3" s="81">
        <v>2016</v>
      </c>
      <c r="I3" s="81">
        <v>2017</v>
      </c>
      <c r="J3" s="81">
        <v>2018</v>
      </c>
    </row>
    <row r="4" spans="1:10" ht="17.25" customHeight="1">
      <c r="A4" s="471"/>
      <c r="B4" s="471"/>
      <c r="C4" s="471" t="s">
        <v>74</v>
      </c>
      <c r="D4" s="471" t="s">
        <v>178</v>
      </c>
      <c r="E4" s="471" t="s">
        <v>83</v>
      </c>
      <c r="F4" s="471"/>
      <c r="G4" s="471" t="s">
        <v>74</v>
      </c>
      <c r="H4" s="471" t="s">
        <v>74</v>
      </c>
      <c r="I4" s="471" t="s">
        <v>74</v>
      </c>
      <c r="J4" s="471" t="s">
        <v>74</v>
      </c>
    </row>
    <row r="5" spans="1:10" ht="17.25" customHeight="1">
      <c r="A5" s="471"/>
      <c r="B5" s="471"/>
      <c r="C5" s="471"/>
      <c r="D5" s="471"/>
      <c r="E5" s="44" t="s">
        <v>74</v>
      </c>
      <c r="F5" s="44" t="s">
        <v>178</v>
      </c>
      <c r="G5" s="471"/>
      <c r="H5" s="471"/>
      <c r="I5" s="471"/>
      <c r="J5" s="471"/>
    </row>
    <row r="6" spans="1:10" ht="15" customHeight="1">
      <c r="A6" s="44">
        <v>1</v>
      </c>
      <c r="B6" s="44">
        <v>2</v>
      </c>
      <c r="C6" s="44">
        <v>3</v>
      </c>
      <c r="D6" s="44">
        <v>4</v>
      </c>
      <c r="E6" s="44">
        <v>5</v>
      </c>
      <c r="F6" s="44">
        <v>6</v>
      </c>
      <c r="G6" s="44">
        <v>7</v>
      </c>
      <c r="H6" s="44">
        <v>8</v>
      </c>
      <c r="I6" s="44">
        <v>9</v>
      </c>
      <c r="J6" s="44">
        <v>10</v>
      </c>
    </row>
    <row r="7" spans="1:10" ht="93" customHeight="1">
      <c r="A7" s="247" t="s">
        <v>344</v>
      </c>
      <c r="B7" s="44" t="s">
        <v>594</v>
      </c>
      <c r="C7" s="110"/>
      <c r="D7" s="78"/>
      <c r="E7" s="110"/>
      <c r="F7" s="78"/>
      <c r="G7" s="110"/>
      <c r="H7" s="110"/>
      <c r="I7" s="110"/>
      <c r="J7" s="110"/>
    </row>
    <row r="8" spans="1:10" ht="28.5" customHeight="1">
      <c r="A8" s="247" t="s">
        <v>342</v>
      </c>
      <c r="B8" s="44" t="s">
        <v>130</v>
      </c>
      <c r="C8" s="110"/>
      <c r="D8" s="78"/>
      <c r="E8" s="195"/>
      <c r="F8" s="78"/>
      <c r="G8" s="195"/>
      <c r="H8" s="195"/>
      <c r="I8" s="195"/>
      <c r="J8" s="195"/>
    </row>
    <row r="9" spans="1:10" ht="15.75" customHeight="1">
      <c r="A9" s="247" t="s">
        <v>343</v>
      </c>
      <c r="B9" s="44" t="s">
        <v>121</v>
      </c>
      <c r="C9" s="110"/>
      <c r="D9" s="78"/>
      <c r="E9" s="195"/>
      <c r="F9" s="78"/>
      <c r="G9" s="195"/>
      <c r="H9" s="195"/>
      <c r="I9" s="195"/>
      <c r="J9" s="195"/>
    </row>
    <row r="10" spans="1:10" ht="15.75" customHeight="1">
      <c r="A10" s="247" t="s">
        <v>419</v>
      </c>
      <c r="B10" s="44" t="s">
        <v>240</v>
      </c>
      <c r="C10" s="110"/>
      <c r="D10" s="78"/>
      <c r="E10" s="195"/>
      <c r="F10" s="78"/>
      <c r="G10" s="195"/>
      <c r="H10" s="195"/>
      <c r="I10" s="195"/>
      <c r="J10" s="195"/>
    </row>
    <row r="11" spans="1:10" ht="15.75" customHeight="1">
      <c r="A11" s="247" t="s">
        <v>420</v>
      </c>
      <c r="B11" s="44" t="s">
        <v>241</v>
      </c>
      <c r="C11" s="110"/>
      <c r="D11" s="78"/>
      <c r="E11" s="195"/>
      <c r="F11" s="78"/>
      <c r="G11" s="195"/>
      <c r="H11" s="195"/>
      <c r="I11" s="195"/>
      <c r="J11" s="195"/>
    </row>
    <row r="12" spans="1:10" ht="15" customHeight="1">
      <c r="A12" s="247" t="s">
        <v>399</v>
      </c>
      <c r="B12" s="44" t="s">
        <v>180</v>
      </c>
      <c r="C12" s="110"/>
      <c r="D12" s="78"/>
      <c r="E12" s="195"/>
      <c r="F12" s="78"/>
      <c r="G12" s="195"/>
      <c r="H12" s="195"/>
      <c r="I12" s="195"/>
      <c r="J12" s="195"/>
    </row>
    <row r="13" spans="1:10" ht="15.75" customHeight="1">
      <c r="A13" s="535" t="s">
        <v>437</v>
      </c>
      <c r="B13" s="537"/>
      <c r="C13" s="110"/>
      <c r="D13" s="78"/>
      <c r="E13" s="110"/>
      <c r="F13" s="78"/>
      <c r="G13" s="110"/>
      <c r="H13" s="110"/>
      <c r="I13" s="110"/>
      <c r="J13" s="110"/>
    </row>
    <row r="24" ht="15">
      <c r="J24" s="108">
        <v>29</v>
      </c>
    </row>
  </sheetData>
  <sheetProtection/>
  <mergeCells count="14">
    <mergeCell ref="A2:A5"/>
    <mergeCell ref="B2:B5"/>
    <mergeCell ref="H4:H5"/>
    <mergeCell ref="I4:I5"/>
    <mergeCell ref="A13:B13"/>
    <mergeCell ref="A1:J1"/>
    <mergeCell ref="C4:C5"/>
    <mergeCell ref="D4:D5"/>
    <mergeCell ref="E3:F3"/>
    <mergeCell ref="G4:G5"/>
    <mergeCell ref="C2:D3"/>
    <mergeCell ref="E2:J2"/>
    <mergeCell ref="E4:F4"/>
    <mergeCell ref="J4:J5"/>
  </mergeCells>
  <printOptions/>
  <pageMargins left="0.78" right="0.3937007874015748" top="0.71" bottom="0.984251968503937" header="0.5118110236220472" footer="0.5118110236220472"/>
  <pageSetup horizontalDpi="600" verticalDpi="600" orientation="landscape" paperSize="9" scale="98" r:id="rId1"/>
  <ignoredErrors>
    <ignoredError sqref="A7:A12" numberStoredAsText="1"/>
  </ignoredErrors>
</worksheet>
</file>

<file path=xl/worksheets/sheet26.xml><?xml version="1.0" encoding="utf-8"?>
<worksheet xmlns="http://schemas.openxmlformats.org/spreadsheetml/2006/main" xmlns:r="http://schemas.openxmlformats.org/officeDocument/2006/relationships">
  <sheetPr codeName="Лист26"/>
  <dimension ref="A1:M30"/>
  <sheetViews>
    <sheetView zoomScalePageLayoutView="0" workbookViewId="0" topLeftCell="A1">
      <selection activeCell="A13" sqref="A13:D13"/>
    </sheetView>
  </sheetViews>
  <sheetFormatPr defaultColWidth="9.00390625" defaultRowHeight="12.75"/>
  <cols>
    <col min="1" max="1" width="4.625" style="210" customWidth="1"/>
    <col min="2" max="2" width="20.375" style="121" customWidth="1"/>
    <col min="3" max="3" width="12.75390625" style="121" customWidth="1"/>
    <col min="4" max="4" width="22.875" style="121" customWidth="1"/>
    <col min="5" max="5" width="22.125" style="121" customWidth="1"/>
    <col min="6" max="6" width="23.625" style="121" customWidth="1"/>
    <col min="7" max="7" width="23.75390625" style="121" customWidth="1"/>
    <col min="8" max="8" width="21.00390625" style="121" customWidth="1"/>
    <col min="9" max="9" width="10.625" style="121" customWidth="1"/>
    <col min="10" max="16384" width="9.125" style="121" customWidth="1"/>
  </cols>
  <sheetData>
    <row r="1" spans="1:9" ht="20.25" customHeight="1">
      <c r="A1" s="620" t="s">
        <v>123</v>
      </c>
      <c r="B1" s="621"/>
      <c r="C1" s="621"/>
      <c r="D1" s="621"/>
      <c r="E1" s="621"/>
      <c r="F1" s="621"/>
      <c r="G1" s="621"/>
      <c r="H1" s="621"/>
      <c r="I1" s="622"/>
    </row>
    <row r="2" spans="1:9" ht="107.25" customHeight="1">
      <c r="A2" s="186" t="s">
        <v>175</v>
      </c>
      <c r="B2" s="46" t="s">
        <v>124</v>
      </c>
      <c r="C2" s="46" t="s">
        <v>129</v>
      </c>
      <c r="D2" s="46" t="s">
        <v>125</v>
      </c>
      <c r="E2" s="46" t="s">
        <v>128</v>
      </c>
      <c r="F2" s="46" t="s">
        <v>126</v>
      </c>
      <c r="G2" s="46" t="s">
        <v>643</v>
      </c>
      <c r="H2" s="46" t="s">
        <v>127</v>
      </c>
      <c r="I2" s="46" t="s">
        <v>225</v>
      </c>
    </row>
    <row r="3" spans="1:9" ht="15">
      <c r="A3" s="123">
        <v>1</v>
      </c>
      <c r="B3" s="46">
        <v>2</v>
      </c>
      <c r="C3" s="46">
        <v>3</v>
      </c>
      <c r="D3" s="98">
        <v>4</v>
      </c>
      <c r="E3" s="98">
        <v>5</v>
      </c>
      <c r="F3" s="46">
        <v>6</v>
      </c>
      <c r="G3" s="46">
        <v>7</v>
      </c>
      <c r="H3" s="46">
        <v>8</v>
      </c>
      <c r="I3" s="98">
        <v>9</v>
      </c>
    </row>
    <row r="4" spans="1:9" ht="15">
      <c r="A4" s="207"/>
      <c r="B4" s="189"/>
      <c r="C4" s="189"/>
      <c r="D4" s="189"/>
      <c r="E4" s="189"/>
      <c r="F4" s="189"/>
      <c r="G4" s="189"/>
      <c r="H4" s="189"/>
      <c r="I4" s="189"/>
    </row>
    <row r="5" spans="1:9" ht="15">
      <c r="A5" s="207"/>
      <c r="B5" s="189"/>
      <c r="C5" s="189"/>
      <c r="D5" s="189"/>
      <c r="E5" s="189"/>
      <c r="F5" s="189"/>
      <c r="G5" s="189"/>
      <c r="H5" s="189"/>
      <c r="I5" s="189"/>
    </row>
    <row r="6" spans="1:9" ht="15">
      <c r="A6" s="207"/>
      <c r="B6" s="208"/>
      <c r="C6" s="189"/>
      <c r="D6" s="189"/>
      <c r="E6" s="189"/>
      <c r="F6" s="189"/>
      <c r="G6" s="189"/>
      <c r="H6" s="189"/>
      <c r="I6" s="189"/>
    </row>
    <row r="7" spans="1:9" ht="15">
      <c r="A7" s="619" t="s">
        <v>437</v>
      </c>
      <c r="B7" s="619"/>
      <c r="C7" s="189"/>
      <c r="D7" s="189"/>
      <c r="E7" s="189"/>
      <c r="F7" s="189"/>
      <c r="G7" s="189"/>
      <c r="H7" s="189"/>
      <c r="I7" s="189"/>
    </row>
    <row r="10" spans="1:13" s="133" customFormat="1" ht="14.25">
      <c r="A10" s="131" t="s">
        <v>565</v>
      </c>
      <c r="B10" s="131"/>
      <c r="C10" s="130"/>
      <c r="D10" s="130"/>
      <c r="E10" s="132" t="s">
        <v>497</v>
      </c>
      <c r="F10" s="132"/>
      <c r="G10" s="285" t="s">
        <v>649</v>
      </c>
      <c r="H10" s="130"/>
      <c r="I10" s="132"/>
      <c r="J10" s="132"/>
      <c r="K10" s="130"/>
      <c r="L10" s="130"/>
      <c r="M10" s="130"/>
    </row>
    <row r="11" spans="1:13" s="135" customFormat="1" ht="15">
      <c r="A11" s="134" t="s">
        <v>566</v>
      </c>
      <c r="B11" s="134"/>
      <c r="C11" s="121"/>
      <c r="D11" s="121"/>
      <c r="E11" s="132" t="s">
        <v>498</v>
      </c>
      <c r="F11" s="132"/>
      <c r="G11" s="623" t="s">
        <v>122</v>
      </c>
      <c r="H11" s="623"/>
      <c r="I11" s="132"/>
      <c r="J11" s="132"/>
      <c r="K11" s="121"/>
      <c r="L11" s="121"/>
      <c r="M11" s="121"/>
    </row>
    <row r="12" spans="1:13" s="133" customFormat="1" ht="12.75">
      <c r="A12" s="136"/>
      <c r="B12" s="136"/>
      <c r="C12" s="130"/>
      <c r="D12" s="130"/>
      <c r="E12" s="130"/>
      <c r="F12" s="130"/>
      <c r="G12" s="130"/>
      <c r="H12" s="130"/>
      <c r="I12" s="130"/>
      <c r="J12" s="130"/>
      <c r="K12" s="130"/>
      <c r="L12" s="130"/>
      <c r="M12" s="130"/>
    </row>
    <row r="13" spans="1:13" s="133" customFormat="1" ht="12.75">
      <c r="A13" s="460" t="s">
        <v>759</v>
      </c>
      <c r="B13" s="460"/>
      <c r="C13" s="460"/>
      <c r="D13" s="460"/>
      <c r="E13" s="139" t="s">
        <v>435</v>
      </c>
      <c r="F13" s="137"/>
      <c r="G13" s="130"/>
      <c r="H13" s="130"/>
      <c r="I13" s="130"/>
      <c r="J13" s="130"/>
      <c r="K13" s="130"/>
      <c r="L13" s="130"/>
      <c r="M13" s="130"/>
    </row>
    <row r="14" spans="1:13" s="133" customFormat="1" ht="12.75">
      <c r="A14" s="138"/>
      <c r="B14" s="138"/>
      <c r="C14" s="130"/>
      <c r="D14" s="130"/>
      <c r="E14" s="130"/>
      <c r="F14" s="130"/>
      <c r="G14" s="130"/>
      <c r="H14" s="130"/>
      <c r="I14" s="130"/>
      <c r="J14" s="130"/>
      <c r="K14" s="130"/>
      <c r="L14" s="130"/>
      <c r="M14" s="130"/>
    </row>
    <row r="15" spans="1:3" ht="15">
      <c r="A15" s="121"/>
      <c r="C15" s="209"/>
    </row>
    <row r="30" ht="15">
      <c r="I30" s="121">
        <v>30</v>
      </c>
    </row>
  </sheetData>
  <sheetProtection/>
  <mergeCells count="4">
    <mergeCell ref="A13:D13"/>
    <mergeCell ref="A7:B7"/>
    <mergeCell ref="A1:I1"/>
    <mergeCell ref="G11:H11"/>
  </mergeCells>
  <printOptions/>
  <pageMargins left="0.45" right="0.32" top="0.81" bottom="1" header="0.5" footer="0.5"/>
  <pageSetup horizontalDpi="600" verticalDpi="600" orientation="landscape" paperSize="9" scale="87" r:id="rId1"/>
</worksheet>
</file>

<file path=xl/worksheets/sheet27.xml><?xml version="1.0" encoding="utf-8"?>
<worksheet xmlns="http://schemas.openxmlformats.org/spreadsheetml/2006/main" xmlns:r="http://schemas.openxmlformats.org/officeDocument/2006/relationships">
  <sheetPr codeName="Лист27"/>
  <dimension ref="A1:J29"/>
  <sheetViews>
    <sheetView zoomScalePageLayoutView="0" workbookViewId="0" topLeftCell="A1">
      <pane ySplit="6" topLeftCell="BM7" activePane="bottomLeft" state="frozen"/>
      <selection pane="topLeft" activeCell="I37" sqref="I37"/>
      <selection pane="bottomLeft" activeCell="J32" sqref="J32"/>
    </sheetView>
  </sheetViews>
  <sheetFormatPr defaultColWidth="9.00390625" defaultRowHeight="12.75"/>
  <cols>
    <col min="1" max="1" width="6.125" style="108" customWidth="1"/>
    <col min="2" max="2" width="40.375" style="108" customWidth="1"/>
    <col min="3" max="3" width="13.25390625" style="108" customWidth="1"/>
    <col min="4" max="4" width="8.125" style="108" customWidth="1"/>
    <col min="5" max="5" width="13.875" style="108" customWidth="1"/>
    <col min="6" max="6" width="8.125" style="108" customWidth="1"/>
    <col min="7" max="7" width="11.25390625" style="108" customWidth="1"/>
    <col min="8" max="8" width="12.00390625" style="108" customWidth="1"/>
    <col min="9" max="9" width="11.375" style="108" customWidth="1"/>
    <col min="10" max="10" width="11.25390625" style="108" customWidth="1"/>
    <col min="11" max="16384" width="9.125" style="108" customWidth="1"/>
  </cols>
  <sheetData>
    <row r="1" spans="1:10" ht="25.5" customHeight="1">
      <c r="A1" s="478" t="s">
        <v>137</v>
      </c>
      <c r="B1" s="478"/>
      <c r="C1" s="478"/>
      <c r="D1" s="478"/>
      <c r="E1" s="478"/>
      <c r="F1" s="478"/>
      <c r="G1" s="478"/>
      <c r="H1" s="478"/>
      <c r="I1" s="478"/>
      <c r="J1" s="478"/>
    </row>
    <row r="2" spans="1:10" ht="15.75" customHeight="1">
      <c r="A2" s="475" t="s">
        <v>175</v>
      </c>
      <c r="B2" s="475" t="s">
        <v>182</v>
      </c>
      <c r="C2" s="596" t="s">
        <v>682</v>
      </c>
      <c r="D2" s="597"/>
      <c r="E2" s="535" t="s">
        <v>69</v>
      </c>
      <c r="F2" s="576"/>
      <c r="G2" s="576"/>
      <c r="H2" s="576"/>
      <c r="I2" s="576"/>
      <c r="J2" s="537"/>
    </row>
    <row r="3" spans="1:10" ht="30" customHeight="1">
      <c r="A3" s="476"/>
      <c r="B3" s="476"/>
      <c r="C3" s="598"/>
      <c r="D3" s="599"/>
      <c r="E3" s="525">
        <v>2014</v>
      </c>
      <c r="F3" s="526"/>
      <c r="G3" s="81">
        <v>2015</v>
      </c>
      <c r="H3" s="81">
        <v>2016</v>
      </c>
      <c r="I3" s="81">
        <v>2017</v>
      </c>
      <c r="J3" s="81">
        <v>2018</v>
      </c>
    </row>
    <row r="4" spans="1:10" ht="18.75" customHeight="1">
      <c r="A4" s="476"/>
      <c r="B4" s="476"/>
      <c r="C4" s="475" t="s">
        <v>74</v>
      </c>
      <c r="D4" s="475" t="s">
        <v>178</v>
      </c>
      <c r="E4" s="535" t="s">
        <v>83</v>
      </c>
      <c r="F4" s="537"/>
      <c r="G4" s="475" t="s">
        <v>74</v>
      </c>
      <c r="H4" s="475" t="s">
        <v>74</v>
      </c>
      <c r="I4" s="475" t="s">
        <v>74</v>
      </c>
      <c r="J4" s="475" t="s">
        <v>74</v>
      </c>
    </row>
    <row r="5" spans="1:10" ht="18.75" customHeight="1">
      <c r="A5" s="477"/>
      <c r="B5" s="477"/>
      <c r="C5" s="477"/>
      <c r="D5" s="477"/>
      <c r="E5" s="44" t="s">
        <v>74</v>
      </c>
      <c r="F5" s="44" t="s">
        <v>178</v>
      </c>
      <c r="G5" s="477"/>
      <c r="H5" s="477"/>
      <c r="I5" s="477"/>
      <c r="J5" s="477"/>
    </row>
    <row r="6" spans="1:10" ht="15">
      <c r="A6" s="44">
        <v>1</v>
      </c>
      <c r="B6" s="44">
        <v>2</v>
      </c>
      <c r="C6" s="44">
        <v>3</v>
      </c>
      <c r="D6" s="44">
        <v>4</v>
      </c>
      <c r="E6" s="44">
        <v>5</v>
      </c>
      <c r="F6" s="44">
        <v>6</v>
      </c>
      <c r="G6" s="44">
        <v>7</v>
      </c>
      <c r="H6" s="44">
        <v>8</v>
      </c>
      <c r="I6" s="44">
        <v>9</v>
      </c>
      <c r="J6" s="44">
        <v>10</v>
      </c>
    </row>
    <row r="7" spans="1:10" ht="30">
      <c r="A7" s="44">
        <v>1</v>
      </c>
      <c r="B7" s="44" t="s">
        <v>600</v>
      </c>
      <c r="C7" s="110"/>
      <c r="D7" s="78"/>
      <c r="E7" s="110"/>
      <c r="F7" s="78"/>
      <c r="G7" s="110"/>
      <c r="H7" s="110"/>
      <c r="I7" s="110"/>
      <c r="J7" s="110"/>
    </row>
    <row r="8" spans="1:10" ht="15">
      <c r="A8" s="247" t="s">
        <v>342</v>
      </c>
      <c r="B8" s="44" t="s">
        <v>601</v>
      </c>
      <c r="C8" s="110"/>
      <c r="D8" s="78"/>
      <c r="E8" s="195"/>
      <c r="F8" s="78"/>
      <c r="G8" s="195"/>
      <c r="H8" s="195"/>
      <c r="I8" s="195"/>
      <c r="J8" s="195"/>
    </row>
    <row r="9" spans="1:10" ht="15">
      <c r="A9" s="247" t="s">
        <v>343</v>
      </c>
      <c r="B9" s="44" t="s">
        <v>602</v>
      </c>
      <c r="C9" s="110"/>
      <c r="D9" s="78"/>
      <c r="E9" s="195"/>
      <c r="F9" s="78"/>
      <c r="G9" s="195"/>
      <c r="H9" s="195"/>
      <c r="I9" s="195"/>
      <c r="J9" s="195"/>
    </row>
    <row r="10" spans="1:10" ht="30">
      <c r="A10" s="247" t="s">
        <v>419</v>
      </c>
      <c r="B10" s="44" t="s">
        <v>603</v>
      </c>
      <c r="C10" s="110"/>
      <c r="D10" s="78"/>
      <c r="E10" s="195"/>
      <c r="F10" s="78"/>
      <c r="G10" s="195"/>
      <c r="H10" s="195"/>
      <c r="I10" s="195"/>
      <c r="J10" s="195"/>
    </row>
    <row r="11" spans="1:10" ht="30">
      <c r="A11" s="247" t="s">
        <v>420</v>
      </c>
      <c r="B11" s="44" t="s">
        <v>604</v>
      </c>
      <c r="C11" s="110"/>
      <c r="D11" s="78"/>
      <c r="E11" s="195"/>
      <c r="F11" s="78"/>
      <c r="G11" s="195"/>
      <c r="H11" s="195"/>
      <c r="I11" s="195"/>
      <c r="J11" s="195"/>
    </row>
    <row r="12" spans="1:10" ht="15.75" customHeight="1">
      <c r="A12" s="247" t="s">
        <v>421</v>
      </c>
      <c r="B12" s="44" t="s">
        <v>138</v>
      </c>
      <c r="C12" s="110"/>
      <c r="D12" s="78"/>
      <c r="E12" s="195"/>
      <c r="F12" s="78"/>
      <c r="G12" s="195"/>
      <c r="H12" s="195"/>
      <c r="I12" s="195"/>
      <c r="J12" s="195"/>
    </row>
    <row r="13" spans="1:10" ht="30">
      <c r="A13" s="247" t="s">
        <v>399</v>
      </c>
      <c r="B13" s="44" t="s">
        <v>605</v>
      </c>
      <c r="C13" s="110"/>
      <c r="D13" s="78"/>
      <c r="E13" s="110"/>
      <c r="F13" s="78"/>
      <c r="G13" s="110"/>
      <c r="H13" s="110"/>
      <c r="I13" s="110"/>
      <c r="J13" s="110"/>
    </row>
    <row r="14" spans="1:10" ht="15">
      <c r="A14" s="247" t="s">
        <v>347</v>
      </c>
      <c r="B14" s="44" t="s">
        <v>134</v>
      </c>
      <c r="C14" s="110"/>
      <c r="D14" s="78"/>
      <c r="E14" s="195"/>
      <c r="F14" s="78"/>
      <c r="G14" s="195"/>
      <c r="H14" s="195"/>
      <c r="I14" s="195"/>
      <c r="J14" s="195"/>
    </row>
    <row r="15" spans="1:10" ht="15">
      <c r="A15" s="247" t="s">
        <v>349</v>
      </c>
      <c r="B15" s="44" t="s">
        <v>133</v>
      </c>
      <c r="C15" s="110"/>
      <c r="D15" s="78"/>
      <c r="E15" s="195"/>
      <c r="F15" s="78"/>
      <c r="G15" s="195"/>
      <c r="H15" s="195"/>
      <c r="I15" s="195"/>
      <c r="J15" s="195"/>
    </row>
    <row r="16" spans="1:10" ht="15">
      <c r="A16" s="247" t="s">
        <v>131</v>
      </c>
      <c r="B16" s="44" t="s">
        <v>135</v>
      </c>
      <c r="C16" s="110"/>
      <c r="D16" s="78"/>
      <c r="E16" s="195"/>
      <c r="F16" s="78"/>
      <c r="G16" s="195"/>
      <c r="H16" s="195"/>
      <c r="I16" s="195"/>
      <c r="J16" s="195"/>
    </row>
    <row r="17" spans="1:10" ht="30">
      <c r="A17" s="247" t="s">
        <v>400</v>
      </c>
      <c r="B17" s="44" t="s">
        <v>606</v>
      </c>
      <c r="C17" s="110"/>
      <c r="D17" s="78"/>
      <c r="E17" s="110"/>
      <c r="F17" s="78"/>
      <c r="G17" s="110"/>
      <c r="H17" s="110"/>
      <c r="I17" s="110"/>
      <c r="J17" s="110"/>
    </row>
    <row r="18" spans="1:10" ht="15">
      <c r="A18" s="247" t="s">
        <v>351</v>
      </c>
      <c r="B18" s="44" t="s">
        <v>607</v>
      </c>
      <c r="C18" s="110"/>
      <c r="D18" s="78"/>
      <c r="E18" s="110"/>
      <c r="F18" s="78"/>
      <c r="G18" s="110"/>
      <c r="H18" s="110"/>
      <c r="I18" s="110"/>
      <c r="J18" s="110"/>
    </row>
    <row r="19" spans="1:10" ht="15">
      <c r="A19" s="247" t="s">
        <v>353</v>
      </c>
      <c r="B19" s="44" t="s">
        <v>608</v>
      </c>
      <c r="C19" s="110"/>
      <c r="D19" s="78"/>
      <c r="E19" s="110"/>
      <c r="F19" s="78"/>
      <c r="G19" s="110"/>
      <c r="H19" s="110"/>
      <c r="I19" s="110"/>
      <c r="J19" s="110"/>
    </row>
    <row r="20" spans="1:10" ht="15">
      <c r="A20" s="247" t="s">
        <v>136</v>
      </c>
      <c r="B20" s="44" t="s">
        <v>609</v>
      </c>
      <c r="C20" s="110"/>
      <c r="D20" s="78"/>
      <c r="E20" s="110"/>
      <c r="F20" s="78"/>
      <c r="G20" s="110"/>
      <c r="H20" s="110"/>
      <c r="I20" s="110"/>
      <c r="J20" s="110"/>
    </row>
    <row r="21" spans="1:10" ht="15">
      <c r="A21" s="247" t="s">
        <v>611</v>
      </c>
      <c r="B21" s="44" t="s">
        <v>610</v>
      </c>
      <c r="C21" s="110"/>
      <c r="D21" s="78"/>
      <c r="E21" s="110"/>
      <c r="F21" s="78"/>
      <c r="G21" s="110"/>
      <c r="H21" s="110"/>
      <c r="I21" s="110"/>
      <c r="J21" s="110"/>
    </row>
    <row r="22" spans="1:10" ht="15">
      <c r="A22" s="247" t="s">
        <v>612</v>
      </c>
      <c r="B22" s="44" t="s">
        <v>239</v>
      </c>
      <c r="C22" s="110"/>
      <c r="D22" s="78"/>
      <c r="E22" s="195"/>
      <c r="F22" s="78"/>
      <c r="G22" s="195"/>
      <c r="H22" s="195"/>
      <c r="I22" s="195"/>
      <c r="J22" s="195"/>
    </row>
    <row r="23" spans="1:10" ht="30">
      <c r="A23" s="247" t="s">
        <v>613</v>
      </c>
      <c r="B23" s="44" t="s">
        <v>618</v>
      </c>
      <c r="C23" s="110"/>
      <c r="D23" s="78"/>
      <c r="E23" s="195"/>
      <c r="F23" s="78"/>
      <c r="G23" s="195"/>
      <c r="H23" s="195"/>
      <c r="I23" s="195"/>
      <c r="J23" s="195"/>
    </row>
    <row r="24" spans="1:10" ht="30">
      <c r="A24" s="247" t="s">
        <v>615</v>
      </c>
      <c r="B24" s="44" t="s">
        <v>617</v>
      </c>
      <c r="C24" s="110"/>
      <c r="D24" s="78"/>
      <c r="E24" s="195"/>
      <c r="F24" s="78"/>
      <c r="G24" s="195"/>
      <c r="H24" s="195"/>
      <c r="I24" s="195"/>
      <c r="J24" s="195"/>
    </row>
    <row r="25" spans="1:10" ht="15">
      <c r="A25" s="247" t="s">
        <v>616</v>
      </c>
      <c r="B25" s="44" t="s">
        <v>135</v>
      </c>
      <c r="C25" s="110"/>
      <c r="D25" s="78"/>
      <c r="E25" s="195"/>
      <c r="F25" s="78"/>
      <c r="G25" s="195"/>
      <c r="H25" s="195"/>
      <c r="I25" s="195"/>
      <c r="J25" s="195"/>
    </row>
    <row r="26" spans="1:10" ht="30">
      <c r="A26" s="258">
        <v>4</v>
      </c>
      <c r="B26" s="44" t="s">
        <v>614</v>
      </c>
      <c r="C26" s="140"/>
      <c r="D26" s="140"/>
      <c r="E26" s="140"/>
      <c r="F26" s="140"/>
      <c r="G26" s="140"/>
      <c r="H26" s="140"/>
      <c r="I26" s="140"/>
      <c r="J26" s="140"/>
    </row>
    <row r="27" spans="1:10" ht="15">
      <c r="A27" s="247" t="s">
        <v>132</v>
      </c>
      <c r="B27" s="44" t="s">
        <v>180</v>
      </c>
      <c r="C27" s="110"/>
      <c r="D27" s="78"/>
      <c r="E27" s="195"/>
      <c r="F27" s="78"/>
      <c r="G27" s="195"/>
      <c r="H27" s="195"/>
      <c r="I27" s="195"/>
      <c r="J27" s="195"/>
    </row>
    <row r="28" spans="1:10" ht="15">
      <c r="A28" s="471" t="s">
        <v>437</v>
      </c>
      <c r="B28" s="471"/>
      <c r="C28" s="110"/>
      <c r="D28" s="78"/>
      <c r="E28" s="110"/>
      <c r="F28" s="78"/>
      <c r="G28" s="110"/>
      <c r="H28" s="110"/>
      <c r="I28" s="110"/>
      <c r="J28" s="110"/>
    </row>
    <row r="29" ht="15">
      <c r="J29" s="108">
        <v>31</v>
      </c>
    </row>
  </sheetData>
  <sheetProtection/>
  <mergeCells count="14">
    <mergeCell ref="A28:B28"/>
    <mergeCell ref="E2:J2"/>
    <mergeCell ref="E3:F3"/>
    <mergeCell ref="E4:F4"/>
    <mergeCell ref="J4:J5"/>
    <mergeCell ref="I4:I5"/>
    <mergeCell ref="A1:J1"/>
    <mergeCell ref="H4:H5"/>
    <mergeCell ref="G4:G5"/>
    <mergeCell ref="A2:A5"/>
    <mergeCell ref="B2:B5"/>
    <mergeCell ref="C4:C5"/>
    <mergeCell ref="D4:D5"/>
    <mergeCell ref="C2:D3"/>
  </mergeCells>
  <printOptions/>
  <pageMargins left="1.34" right="0.3937007874015748" top="0.56" bottom="0.46" header="0.43" footer="0.32"/>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sheetPr codeName="Лист28"/>
  <dimension ref="A1:L25"/>
  <sheetViews>
    <sheetView zoomScalePageLayoutView="0" workbookViewId="0" topLeftCell="A4">
      <selection activeCell="F24" sqref="F24:F27"/>
    </sheetView>
  </sheetViews>
  <sheetFormatPr defaultColWidth="9.00390625" defaultRowHeight="12.75"/>
  <cols>
    <col min="1" max="1" width="7.25390625" style="108" customWidth="1"/>
    <col min="2" max="2" width="8.625" style="108" customWidth="1"/>
    <col min="3" max="3" width="19.875" style="108" customWidth="1"/>
    <col min="4" max="4" width="14.125" style="108" customWidth="1"/>
    <col min="5" max="5" width="8.25390625" style="108" customWidth="1"/>
    <col min="6" max="6" width="13.00390625" style="108" customWidth="1"/>
    <col min="7" max="7" width="8.375" style="108" customWidth="1"/>
    <col min="8" max="8" width="17.25390625" style="108" customWidth="1"/>
    <col min="9" max="9" width="11.625" style="108" customWidth="1"/>
    <col min="10" max="10" width="11.125" style="108" customWidth="1"/>
    <col min="11" max="11" width="11.375" style="108" customWidth="1"/>
    <col min="12" max="12" width="12.125" style="108" customWidth="1"/>
    <col min="13" max="16384" width="9.125" style="108" customWidth="1"/>
  </cols>
  <sheetData>
    <row r="1" spans="1:12" ht="21" customHeight="1">
      <c r="A1" s="478" t="s">
        <v>595</v>
      </c>
      <c r="B1" s="478"/>
      <c r="C1" s="478"/>
      <c r="D1" s="478"/>
      <c r="E1" s="478"/>
      <c r="F1" s="478"/>
      <c r="G1" s="478"/>
      <c r="H1" s="478"/>
      <c r="I1" s="478"/>
      <c r="J1" s="478"/>
      <c r="K1" s="478"/>
      <c r="L1" s="478"/>
    </row>
    <row r="2" spans="1:12" s="111" customFormat="1" ht="15.75" customHeight="1">
      <c r="A2" s="471" t="s">
        <v>175</v>
      </c>
      <c r="B2" s="471" t="s">
        <v>182</v>
      </c>
      <c r="C2" s="471"/>
      <c r="D2" s="515" t="s">
        <v>682</v>
      </c>
      <c r="E2" s="515"/>
      <c r="F2" s="471" t="s">
        <v>69</v>
      </c>
      <c r="G2" s="471"/>
      <c r="H2" s="471"/>
      <c r="I2" s="471"/>
      <c r="J2" s="471"/>
      <c r="K2" s="471"/>
      <c r="L2" s="471"/>
    </row>
    <row r="3" spans="1:12" s="206" customFormat="1" ht="28.5" customHeight="1">
      <c r="A3" s="471"/>
      <c r="B3" s="471"/>
      <c r="C3" s="471"/>
      <c r="D3" s="515"/>
      <c r="E3" s="515"/>
      <c r="F3" s="600">
        <v>2014</v>
      </c>
      <c r="G3" s="600"/>
      <c r="H3" s="600"/>
      <c r="I3" s="81">
        <v>2015</v>
      </c>
      <c r="J3" s="81">
        <v>2016</v>
      </c>
      <c r="K3" s="81">
        <v>2017</v>
      </c>
      <c r="L3" s="81">
        <v>2018</v>
      </c>
    </row>
    <row r="4" spans="1:12" s="206" customFormat="1" ht="32.25" customHeight="1">
      <c r="A4" s="471"/>
      <c r="B4" s="471"/>
      <c r="C4" s="471"/>
      <c r="D4" s="471" t="s">
        <v>74</v>
      </c>
      <c r="E4" s="471" t="s">
        <v>178</v>
      </c>
      <c r="F4" s="471" t="s">
        <v>83</v>
      </c>
      <c r="G4" s="471"/>
      <c r="H4" s="471" t="s">
        <v>139</v>
      </c>
      <c r="I4" s="471" t="s">
        <v>74</v>
      </c>
      <c r="J4" s="471" t="s">
        <v>74</v>
      </c>
      <c r="K4" s="471" t="s">
        <v>74</v>
      </c>
      <c r="L4" s="471" t="s">
        <v>74</v>
      </c>
    </row>
    <row r="5" spans="1:12" s="111" customFormat="1" ht="15" customHeight="1">
      <c r="A5" s="471"/>
      <c r="B5" s="471"/>
      <c r="C5" s="471"/>
      <c r="D5" s="471"/>
      <c r="E5" s="471"/>
      <c r="F5" s="44" t="s">
        <v>74</v>
      </c>
      <c r="G5" s="44" t="s">
        <v>178</v>
      </c>
      <c r="H5" s="471"/>
      <c r="I5" s="471"/>
      <c r="J5" s="471"/>
      <c r="K5" s="471"/>
      <c r="L5" s="471"/>
    </row>
    <row r="6" spans="1:12" s="111" customFormat="1" ht="14.25" customHeight="1">
      <c r="A6" s="44">
        <v>1</v>
      </c>
      <c r="B6" s="471">
        <v>2</v>
      </c>
      <c r="C6" s="471"/>
      <c r="D6" s="44">
        <v>3</v>
      </c>
      <c r="E6" s="44">
        <v>4</v>
      </c>
      <c r="F6" s="44">
        <v>5</v>
      </c>
      <c r="G6" s="44">
        <v>6</v>
      </c>
      <c r="H6" s="44">
        <v>7</v>
      </c>
      <c r="I6" s="44">
        <v>8</v>
      </c>
      <c r="J6" s="44">
        <v>9</v>
      </c>
      <c r="K6" s="44">
        <v>10</v>
      </c>
      <c r="L6" s="44">
        <v>11</v>
      </c>
    </row>
    <row r="7" spans="1:12" ht="29.25" customHeight="1">
      <c r="A7" s="247" t="s">
        <v>344</v>
      </c>
      <c r="B7" s="471" t="s">
        <v>73</v>
      </c>
      <c r="C7" s="471"/>
      <c r="D7" s="110"/>
      <c r="E7" s="78"/>
      <c r="F7" s="110"/>
      <c r="G7" s="78"/>
      <c r="H7" s="196"/>
      <c r="I7" s="110"/>
      <c r="J7" s="110"/>
      <c r="K7" s="110"/>
      <c r="L7" s="110"/>
    </row>
    <row r="8" spans="1:12" ht="28.5" customHeight="1">
      <c r="A8" s="247" t="s">
        <v>342</v>
      </c>
      <c r="B8" s="471" t="s">
        <v>640</v>
      </c>
      <c r="C8" s="471"/>
      <c r="D8" s="110"/>
      <c r="E8" s="78"/>
      <c r="F8" s="195"/>
      <c r="G8" s="78"/>
      <c r="H8" s="196"/>
      <c r="I8" s="195"/>
      <c r="J8" s="195"/>
      <c r="K8" s="195"/>
      <c r="L8" s="195"/>
    </row>
    <row r="9" spans="1:12" ht="35.25" customHeight="1">
      <c r="A9" s="247" t="s">
        <v>343</v>
      </c>
      <c r="B9" s="471" t="s">
        <v>634</v>
      </c>
      <c r="C9" s="471"/>
      <c r="D9" s="110"/>
      <c r="E9" s="78"/>
      <c r="F9" s="195"/>
      <c r="G9" s="78"/>
      <c r="H9" s="196"/>
      <c r="I9" s="195"/>
      <c r="J9" s="195"/>
      <c r="K9" s="195"/>
      <c r="L9" s="195"/>
    </row>
    <row r="10" spans="1:12" ht="48" customHeight="1">
      <c r="A10" s="247" t="s">
        <v>419</v>
      </c>
      <c r="B10" s="471" t="s">
        <v>140</v>
      </c>
      <c r="C10" s="471"/>
      <c r="D10" s="110"/>
      <c r="E10" s="78"/>
      <c r="F10" s="195"/>
      <c r="G10" s="78"/>
      <c r="H10" s="196"/>
      <c r="I10" s="195"/>
      <c r="J10" s="195"/>
      <c r="K10" s="195"/>
      <c r="L10" s="195"/>
    </row>
    <row r="11" spans="1:12" ht="28.5" customHeight="1">
      <c r="A11" s="247" t="s">
        <v>420</v>
      </c>
      <c r="B11" s="471" t="s">
        <v>72</v>
      </c>
      <c r="C11" s="471"/>
      <c r="D11" s="110"/>
      <c r="E11" s="78"/>
      <c r="F11" s="195"/>
      <c r="G11" s="78"/>
      <c r="H11" s="196"/>
      <c r="I11" s="195"/>
      <c r="J11" s="195"/>
      <c r="K11" s="195"/>
      <c r="L11" s="195"/>
    </row>
    <row r="12" spans="1:12" ht="30.75" customHeight="1">
      <c r="A12" s="247" t="s">
        <v>399</v>
      </c>
      <c r="B12" s="471" t="s">
        <v>188</v>
      </c>
      <c r="C12" s="471"/>
      <c r="D12" s="110"/>
      <c r="E12" s="78"/>
      <c r="F12" s="195"/>
      <c r="G12" s="78"/>
      <c r="H12" s="196"/>
      <c r="I12" s="195"/>
      <c r="J12" s="195"/>
      <c r="K12" s="195"/>
      <c r="L12" s="195"/>
    </row>
    <row r="13" spans="1:12" ht="15">
      <c r="A13" s="247" t="s">
        <v>400</v>
      </c>
      <c r="B13" s="471" t="s">
        <v>180</v>
      </c>
      <c r="C13" s="471"/>
      <c r="D13" s="110"/>
      <c r="E13" s="78"/>
      <c r="F13" s="195"/>
      <c r="G13" s="78"/>
      <c r="H13" s="196"/>
      <c r="I13" s="195"/>
      <c r="J13" s="195"/>
      <c r="K13" s="195"/>
      <c r="L13" s="195"/>
    </row>
    <row r="14" spans="1:12" ht="15">
      <c r="A14" s="471" t="s">
        <v>437</v>
      </c>
      <c r="B14" s="471"/>
      <c r="C14" s="471"/>
      <c r="D14" s="110"/>
      <c r="E14" s="78"/>
      <c r="F14" s="110"/>
      <c r="G14" s="78"/>
      <c r="H14" s="196"/>
      <c r="I14" s="110"/>
      <c r="J14" s="110"/>
      <c r="K14" s="110"/>
      <c r="L14" s="110"/>
    </row>
    <row r="15" spans="4:5" ht="15">
      <c r="D15" s="211"/>
      <c r="E15" s="211"/>
    </row>
    <row r="16" spans="4:5" ht="15">
      <c r="D16" s="211"/>
      <c r="E16" s="211"/>
    </row>
    <row r="25" ht="15">
      <c r="L25" s="108">
        <v>32</v>
      </c>
    </row>
  </sheetData>
  <sheetProtection/>
  <mergeCells count="23">
    <mergeCell ref="I4:I5"/>
    <mergeCell ref="B7:C7"/>
    <mergeCell ref="D4:D5"/>
    <mergeCell ref="E4:E5"/>
    <mergeCell ref="A1:L1"/>
    <mergeCell ref="B6:C6"/>
    <mergeCell ref="J4:J5"/>
    <mergeCell ref="K4:K5"/>
    <mergeCell ref="L4:L5"/>
    <mergeCell ref="D2:E3"/>
    <mergeCell ref="F2:L2"/>
    <mergeCell ref="H4:H5"/>
    <mergeCell ref="F3:H3"/>
    <mergeCell ref="F4:G4"/>
    <mergeCell ref="A14:C14"/>
    <mergeCell ref="B9:C9"/>
    <mergeCell ref="A2:A5"/>
    <mergeCell ref="B2:C5"/>
    <mergeCell ref="B11:C11"/>
    <mergeCell ref="B12:C12"/>
    <mergeCell ref="B8:C8"/>
    <mergeCell ref="B13:C13"/>
    <mergeCell ref="B10:C10"/>
  </mergeCells>
  <printOptions/>
  <pageMargins left="0.71" right="0.28" top="0.69" bottom="0.984251968503937" header="0.5118110236220472" footer="0.5118110236220472"/>
  <pageSetup horizontalDpi="600" verticalDpi="600" orientation="landscape" paperSize="9" scale="92" r:id="rId1"/>
  <ignoredErrors>
    <ignoredError sqref="A7:A13" numberStoredAsText="1"/>
  </ignoredErrors>
</worksheet>
</file>

<file path=xl/worksheets/sheet29.xml><?xml version="1.0" encoding="utf-8"?>
<worksheet xmlns="http://schemas.openxmlformats.org/spreadsheetml/2006/main" xmlns:r="http://schemas.openxmlformats.org/officeDocument/2006/relationships">
  <sheetPr codeName="Лист29"/>
  <dimension ref="A1:M23"/>
  <sheetViews>
    <sheetView zoomScalePageLayoutView="0" workbookViewId="0" topLeftCell="A1">
      <selection activeCell="J20" sqref="J20"/>
    </sheetView>
  </sheetViews>
  <sheetFormatPr defaultColWidth="9.00390625" defaultRowHeight="12.75"/>
  <cols>
    <col min="1" max="1" width="4.25390625" style="210" customWidth="1"/>
    <col min="2" max="2" width="23.875" style="121" customWidth="1"/>
    <col min="3" max="3" width="12.125" style="121" customWidth="1"/>
    <col min="4" max="4" width="21.625" style="121" customWidth="1"/>
    <col min="5" max="5" width="22.00390625" style="121" customWidth="1"/>
    <col min="6" max="6" width="21.75390625" style="121" customWidth="1"/>
    <col min="7" max="7" width="24.00390625" style="121" customWidth="1"/>
    <col min="8" max="8" width="22.00390625" style="121" customWidth="1"/>
    <col min="9" max="16384" width="9.125" style="121" customWidth="1"/>
  </cols>
  <sheetData>
    <row r="1" spans="1:9" ht="20.25" customHeight="1">
      <c r="A1" s="459" t="s">
        <v>141</v>
      </c>
      <c r="B1" s="459"/>
      <c r="C1" s="459"/>
      <c r="D1" s="459"/>
      <c r="E1" s="459"/>
      <c r="F1" s="459"/>
      <c r="G1" s="459"/>
      <c r="H1" s="459"/>
      <c r="I1" s="459"/>
    </row>
    <row r="2" spans="1:9" ht="111" customHeight="1">
      <c r="A2" s="186" t="s">
        <v>175</v>
      </c>
      <c r="B2" s="46" t="s">
        <v>124</v>
      </c>
      <c r="C2" s="46" t="s">
        <v>129</v>
      </c>
      <c r="D2" s="46" t="s">
        <v>125</v>
      </c>
      <c r="E2" s="46" t="s">
        <v>128</v>
      </c>
      <c r="F2" s="46" t="s">
        <v>126</v>
      </c>
      <c r="G2" s="46" t="s">
        <v>643</v>
      </c>
      <c r="H2" s="46" t="s">
        <v>127</v>
      </c>
      <c r="I2" s="46" t="s">
        <v>225</v>
      </c>
    </row>
    <row r="3" spans="1:9" ht="13.5" customHeight="1">
      <c r="A3" s="123">
        <v>1</v>
      </c>
      <c r="B3" s="46">
        <v>2</v>
      </c>
      <c r="C3" s="46">
        <v>3</v>
      </c>
      <c r="D3" s="98">
        <v>4</v>
      </c>
      <c r="E3" s="98">
        <v>5</v>
      </c>
      <c r="F3" s="46">
        <v>6</v>
      </c>
      <c r="G3" s="46">
        <v>7</v>
      </c>
      <c r="H3" s="46">
        <v>8</v>
      </c>
      <c r="I3" s="98">
        <v>9</v>
      </c>
    </row>
    <row r="4" spans="1:9" ht="57" customHeight="1">
      <c r="A4" s="123">
        <v>1</v>
      </c>
      <c r="B4" s="124" t="s">
        <v>142</v>
      </c>
      <c r="C4" s="184"/>
      <c r="D4" s="184"/>
      <c r="E4" s="184"/>
      <c r="F4" s="184"/>
      <c r="G4" s="184"/>
      <c r="H4" s="184"/>
      <c r="I4" s="189"/>
    </row>
    <row r="5" spans="1:9" ht="15">
      <c r="A5" s="103"/>
      <c r="B5" s="124"/>
      <c r="C5" s="189"/>
      <c r="D5" s="124"/>
      <c r="E5" s="124"/>
      <c r="F5" s="124"/>
      <c r="G5" s="124"/>
      <c r="H5" s="124"/>
      <c r="I5" s="189"/>
    </row>
    <row r="6" spans="1:9" ht="59.25" customHeight="1">
      <c r="A6" s="123">
        <v>2</v>
      </c>
      <c r="B6" s="124" t="s">
        <v>148</v>
      </c>
      <c r="C6" s="184"/>
      <c r="D6" s="184"/>
      <c r="E6" s="184"/>
      <c r="F6" s="184"/>
      <c r="G6" s="184"/>
      <c r="H6" s="184"/>
      <c r="I6" s="189"/>
    </row>
    <row r="7" spans="1:9" ht="15">
      <c r="A7" s="103"/>
      <c r="B7" s="124"/>
      <c r="C7" s="189"/>
      <c r="D7" s="124"/>
      <c r="E7" s="124"/>
      <c r="F7" s="124"/>
      <c r="G7" s="124"/>
      <c r="H7" s="124"/>
      <c r="I7" s="189"/>
    </row>
    <row r="8" spans="1:9" ht="87.75" customHeight="1">
      <c r="A8" s="123">
        <v>3</v>
      </c>
      <c r="B8" s="124" t="s">
        <v>143</v>
      </c>
      <c r="C8" s="244"/>
      <c r="D8" s="244"/>
      <c r="E8" s="244"/>
      <c r="F8" s="244"/>
      <c r="G8" s="244"/>
      <c r="H8" s="244"/>
      <c r="I8" s="189"/>
    </row>
    <row r="9" spans="1:9" ht="15">
      <c r="A9" s="103"/>
      <c r="B9" s="212"/>
      <c r="C9" s="189"/>
      <c r="D9" s="124"/>
      <c r="E9" s="124"/>
      <c r="F9" s="124"/>
      <c r="G9" s="124"/>
      <c r="H9" s="124"/>
      <c r="I9" s="189"/>
    </row>
    <row r="10" spans="1:9" ht="73.5" customHeight="1">
      <c r="A10" s="123">
        <v>4</v>
      </c>
      <c r="B10" s="124" t="s">
        <v>597</v>
      </c>
      <c r="C10" s="252"/>
      <c r="D10" s="252"/>
      <c r="E10" s="252"/>
      <c r="F10" s="252"/>
      <c r="G10" s="252"/>
      <c r="H10" s="252"/>
      <c r="I10" s="189"/>
    </row>
    <row r="11" spans="1:9" ht="15">
      <c r="A11" s="103"/>
      <c r="B11" s="212"/>
      <c r="C11" s="189"/>
      <c r="D11" s="124"/>
      <c r="E11" s="212"/>
      <c r="F11" s="212"/>
      <c r="G11" s="212"/>
      <c r="H11" s="212"/>
      <c r="I11" s="189"/>
    </row>
    <row r="12" spans="1:9" ht="15">
      <c r="A12" s="619" t="s">
        <v>437</v>
      </c>
      <c r="B12" s="619"/>
      <c r="C12" s="189"/>
      <c r="D12" s="124"/>
      <c r="E12" s="212"/>
      <c r="F12" s="212"/>
      <c r="G12" s="212"/>
      <c r="H12" s="212"/>
      <c r="I12" s="189"/>
    </row>
    <row r="13" spans="1:4" ht="15">
      <c r="A13" s="213"/>
      <c r="B13" s="214"/>
      <c r="C13" s="214"/>
      <c r="D13" s="214"/>
    </row>
    <row r="14" spans="1:13" s="133" customFormat="1" ht="14.25">
      <c r="A14" s="131" t="s">
        <v>565</v>
      </c>
      <c r="B14" s="131"/>
      <c r="C14" s="130"/>
      <c r="D14" s="130"/>
      <c r="E14" s="132" t="s">
        <v>497</v>
      </c>
      <c r="F14" s="132"/>
      <c r="G14" s="318" t="s">
        <v>649</v>
      </c>
      <c r="H14" s="130"/>
      <c r="I14" s="132"/>
      <c r="J14" s="132"/>
      <c r="K14" s="130"/>
      <c r="L14" s="130"/>
      <c r="M14" s="130"/>
    </row>
    <row r="15" spans="1:13" s="135" customFormat="1" ht="15">
      <c r="A15" s="134" t="s">
        <v>566</v>
      </c>
      <c r="B15" s="134"/>
      <c r="C15" s="121"/>
      <c r="D15" s="121"/>
      <c r="E15" s="132" t="s">
        <v>498</v>
      </c>
      <c r="F15" s="132"/>
      <c r="G15" s="623" t="s">
        <v>122</v>
      </c>
      <c r="H15" s="623"/>
      <c r="I15" s="132"/>
      <c r="J15" s="132"/>
      <c r="K15" s="121"/>
      <c r="L15" s="121"/>
      <c r="M15" s="121"/>
    </row>
    <row r="16" spans="1:13" s="133" customFormat="1" ht="12.75">
      <c r="A16" s="136"/>
      <c r="B16" s="136"/>
      <c r="C16" s="130"/>
      <c r="D16" s="130"/>
      <c r="E16" s="130"/>
      <c r="F16" s="130"/>
      <c r="G16" s="130"/>
      <c r="H16" s="130"/>
      <c r="I16" s="130"/>
      <c r="J16" s="130"/>
      <c r="K16" s="130"/>
      <c r="L16" s="130"/>
      <c r="M16" s="130"/>
    </row>
    <row r="17" spans="1:13" s="133" customFormat="1" ht="12.75">
      <c r="A17" s="460" t="s">
        <v>652</v>
      </c>
      <c r="B17" s="460"/>
      <c r="C17" s="460"/>
      <c r="D17" s="460"/>
      <c r="E17" s="139" t="s">
        <v>435</v>
      </c>
      <c r="F17" s="137"/>
      <c r="G17" s="130"/>
      <c r="H17" s="130"/>
      <c r="I17" s="130"/>
      <c r="J17" s="130"/>
      <c r="K17" s="130"/>
      <c r="L17" s="130"/>
      <c r="M17" s="130"/>
    </row>
    <row r="18" spans="1:13" s="133" customFormat="1" ht="12.75">
      <c r="A18" s="138"/>
      <c r="B18" s="138"/>
      <c r="C18" s="130"/>
      <c r="D18" s="130"/>
      <c r="E18" s="130"/>
      <c r="F18" s="130"/>
      <c r="G18" s="130"/>
      <c r="H18" s="130"/>
      <c r="I18" s="130"/>
      <c r="J18" s="130"/>
      <c r="K18" s="130"/>
      <c r="L18" s="130"/>
      <c r="M18" s="130"/>
    </row>
    <row r="23" ht="15">
      <c r="I23" s="121">
        <v>33</v>
      </c>
    </row>
  </sheetData>
  <sheetProtection/>
  <mergeCells count="4">
    <mergeCell ref="G15:H15"/>
    <mergeCell ref="A17:D17"/>
    <mergeCell ref="A1:I1"/>
    <mergeCell ref="A12:B12"/>
  </mergeCells>
  <printOptions/>
  <pageMargins left="0.63" right="0.32" top="0.49" bottom="0.38" header="0.45" footer="0.3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codeName="Лист3"/>
  <dimension ref="A1:N30"/>
  <sheetViews>
    <sheetView zoomScalePageLayoutView="0" workbookViewId="0" topLeftCell="A1">
      <selection activeCell="J12" sqref="J12"/>
    </sheetView>
  </sheetViews>
  <sheetFormatPr defaultColWidth="9.00390625" defaultRowHeight="12.75"/>
  <cols>
    <col min="1" max="1" width="6.125" style="7" customWidth="1"/>
    <col min="2" max="2" width="28.00390625" style="7" customWidth="1"/>
    <col min="3" max="3" width="9.125" style="7" customWidth="1"/>
    <col min="4" max="4" width="11.00390625" style="7" customWidth="1"/>
    <col min="5" max="5" width="9.125" style="7" customWidth="1"/>
    <col min="6" max="6" width="11.625" style="7" customWidth="1"/>
    <col min="7" max="7" width="9.125" style="7" customWidth="1"/>
    <col min="8" max="8" width="11.125" style="7" customWidth="1"/>
    <col min="9" max="9" width="9.125" style="7" customWidth="1"/>
    <col min="10" max="10" width="11.125" style="7" customWidth="1"/>
    <col min="11" max="11" width="9.125" style="7" customWidth="1"/>
    <col min="12" max="12" width="11.00390625" style="7" customWidth="1"/>
    <col min="13" max="16384" width="9.125" style="7" customWidth="1"/>
  </cols>
  <sheetData>
    <row r="1" spans="1:12" ht="22.5" customHeight="1">
      <c r="A1" s="468" t="s">
        <v>339</v>
      </c>
      <c r="B1" s="469"/>
      <c r="C1" s="469"/>
      <c r="D1" s="469"/>
      <c r="E1" s="469"/>
      <c r="F1" s="469"/>
      <c r="G1" s="469"/>
      <c r="H1" s="469"/>
      <c r="I1" s="469"/>
      <c r="J1" s="469"/>
      <c r="K1" s="469"/>
      <c r="L1" s="470"/>
    </row>
    <row r="2" spans="1:12" ht="23.25" customHeight="1">
      <c r="A2" s="465" t="s">
        <v>244</v>
      </c>
      <c r="B2" s="465" t="s">
        <v>245</v>
      </c>
      <c r="C2" s="465" t="s">
        <v>106</v>
      </c>
      <c r="D2" s="465"/>
      <c r="E2" s="465"/>
      <c r="F2" s="465"/>
      <c r="G2" s="465"/>
      <c r="H2" s="465"/>
      <c r="I2" s="465" t="s">
        <v>107</v>
      </c>
      <c r="J2" s="465"/>
      <c r="K2" s="465" t="s">
        <v>437</v>
      </c>
      <c r="L2" s="465"/>
    </row>
    <row r="3" spans="1:12" ht="21" customHeight="1">
      <c r="A3" s="465"/>
      <c r="B3" s="465"/>
      <c r="C3" s="465" t="s">
        <v>242</v>
      </c>
      <c r="D3" s="465"/>
      <c r="E3" s="465" t="s">
        <v>243</v>
      </c>
      <c r="F3" s="465"/>
      <c r="G3" s="465" t="s">
        <v>454</v>
      </c>
      <c r="H3" s="465"/>
      <c r="I3" s="465"/>
      <c r="J3" s="465"/>
      <c r="K3" s="465"/>
      <c r="L3" s="465"/>
    </row>
    <row r="4" spans="1:12" ht="33" customHeight="1">
      <c r="A4" s="465"/>
      <c r="B4" s="465"/>
      <c r="C4" s="43">
        <v>2013</v>
      </c>
      <c r="D4" s="43">
        <v>2014</v>
      </c>
      <c r="E4" s="43">
        <v>2013</v>
      </c>
      <c r="F4" s="43">
        <v>2014</v>
      </c>
      <c r="G4" s="43">
        <v>2013</v>
      </c>
      <c r="H4" s="43">
        <v>2014</v>
      </c>
      <c r="I4" s="43">
        <v>2013</v>
      </c>
      <c r="J4" s="43">
        <v>2014</v>
      </c>
      <c r="K4" s="43">
        <v>2013</v>
      </c>
      <c r="L4" s="43">
        <v>2014</v>
      </c>
    </row>
    <row r="5" spans="1:12" ht="15">
      <c r="A5" s="50">
        <v>1</v>
      </c>
      <c r="B5" s="52" t="s">
        <v>482</v>
      </c>
      <c r="C5" s="53">
        <f aca="true" t="shared" si="0" ref="C5:J5">C6+C11+C12+C13+C14+C15</f>
        <v>81</v>
      </c>
      <c r="D5" s="53">
        <f t="shared" si="0"/>
        <v>45</v>
      </c>
      <c r="E5" s="53">
        <f t="shared" si="0"/>
        <v>208</v>
      </c>
      <c r="F5" s="53">
        <f t="shared" si="0"/>
        <v>155</v>
      </c>
      <c r="G5" s="53">
        <f t="shared" si="0"/>
        <v>289</v>
      </c>
      <c r="H5" s="53">
        <f t="shared" si="0"/>
        <v>200</v>
      </c>
      <c r="I5" s="53">
        <f t="shared" si="0"/>
        <v>51</v>
      </c>
      <c r="J5" s="53">
        <f t="shared" si="0"/>
        <v>45</v>
      </c>
      <c r="K5" s="53">
        <f>I5+G5</f>
        <v>340</v>
      </c>
      <c r="L5" s="53">
        <f>H5+J5</f>
        <v>245</v>
      </c>
    </row>
    <row r="6" spans="1:12" ht="15">
      <c r="A6" s="51" t="s">
        <v>342</v>
      </c>
      <c r="B6" s="52" t="s">
        <v>436</v>
      </c>
      <c r="C6" s="53">
        <f aca="true" t="shared" si="1" ref="C6:J6">C7+C8+C9+C10</f>
        <v>81</v>
      </c>
      <c r="D6" s="53">
        <f t="shared" si="1"/>
        <v>45</v>
      </c>
      <c r="E6" s="53">
        <f t="shared" si="1"/>
        <v>208</v>
      </c>
      <c r="F6" s="53">
        <f t="shared" si="1"/>
        <v>155</v>
      </c>
      <c r="G6" s="53">
        <f t="shared" si="1"/>
        <v>289</v>
      </c>
      <c r="H6" s="53">
        <f t="shared" si="1"/>
        <v>200</v>
      </c>
      <c r="I6" s="53">
        <f t="shared" si="1"/>
        <v>51</v>
      </c>
      <c r="J6" s="53">
        <f t="shared" si="1"/>
        <v>45</v>
      </c>
      <c r="K6" s="53">
        <f aca="true" t="shared" si="2" ref="K6:K15">I6+G6</f>
        <v>340</v>
      </c>
      <c r="L6" s="53">
        <f aca="true" t="shared" si="3" ref="L6:L15">H6+J6</f>
        <v>245</v>
      </c>
    </row>
    <row r="7" spans="1:12" ht="15">
      <c r="A7" s="51" t="s">
        <v>345</v>
      </c>
      <c r="B7" s="52" t="s">
        <v>246</v>
      </c>
      <c r="C7" s="286">
        <v>55</v>
      </c>
      <c r="D7" s="286">
        <v>45</v>
      </c>
      <c r="E7" s="286">
        <v>189</v>
      </c>
      <c r="F7" s="286">
        <v>155</v>
      </c>
      <c r="G7" s="53">
        <f>C7+E7</f>
        <v>244</v>
      </c>
      <c r="H7" s="53">
        <f>D7+F7</f>
        <v>200</v>
      </c>
      <c r="I7" s="286">
        <v>0</v>
      </c>
      <c r="J7" s="286">
        <v>0</v>
      </c>
      <c r="K7" s="53">
        <f t="shared" si="2"/>
        <v>244</v>
      </c>
      <c r="L7" s="53">
        <f t="shared" si="3"/>
        <v>200</v>
      </c>
    </row>
    <row r="8" spans="1:12" ht="30">
      <c r="A8" s="51" t="s">
        <v>479</v>
      </c>
      <c r="B8" s="52" t="s">
        <v>516</v>
      </c>
      <c r="C8" s="286"/>
      <c r="D8" s="286"/>
      <c r="E8" s="286"/>
      <c r="F8" s="286"/>
      <c r="G8" s="53">
        <f aca="true" t="shared" si="4" ref="G8:G15">C8+E8</f>
        <v>0</v>
      </c>
      <c r="H8" s="53">
        <f aca="true" t="shared" si="5" ref="H8:H15">D8+F8</f>
        <v>0</v>
      </c>
      <c r="I8" s="286"/>
      <c r="J8" s="286"/>
      <c r="K8" s="53">
        <f t="shared" si="2"/>
        <v>0</v>
      </c>
      <c r="L8" s="53">
        <f t="shared" si="3"/>
        <v>0</v>
      </c>
    </row>
    <row r="9" spans="1:12" ht="15">
      <c r="A9" s="51" t="s">
        <v>480</v>
      </c>
      <c r="B9" s="52" t="s">
        <v>517</v>
      </c>
      <c r="C9" s="286"/>
      <c r="D9" s="286"/>
      <c r="E9" s="286"/>
      <c r="F9" s="286"/>
      <c r="G9" s="53">
        <f t="shared" si="4"/>
        <v>0</v>
      </c>
      <c r="H9" s="53">
        <f t="shared" si="5"/>
        <v>0</v>
      </c>
      <c r="I9" s="286"/>
      <c r="J9" s="286"/>
      <c r="K9" s="53">
        <f t="shared" si="2"/>
        <v>0</v>
      </c>
      <c r="L9" s="53">
        <f t="shared" si="3"/>
        <v>0</v>
      </c>
    </row>
    <row r="10" spans="1:12" ht="15">
      <c r="A10" s="51" t="s">
        <v>481</v>
      </c>
      <c r="B10" s="52" t="s">
        <v>518</v>
      </c>
      <c r="C10" s="286">
        <v>26</v>
      </c>
      <c r="D10" s="286">
        <v>0</v>
      </c>
      <c r="E10" s="286">
        <v>19</v>
      </c>
      <c r="F10" s="286">
        <v>0</v>
      </c>
      <c r="G10" s="53">
        <f t="shared" si="4"/>
        <v>45</v>
      </c>
      <c r="H10" s="53">
        <f t="shared" si="5"/>
        <v>0</v>
      </c>
      <c r="I10" s="286">
        <v>51</v>
      </c>
      <c r="J10" s="286">
        <v>45</v>
      </c>
      <c r="K10" s="53">
        <f t="shared" si="2"/>
        <v>96</v>
      </c>
      <c r="L10" s="53">
        <f t="shared" si="3"/>
        <v>45</v>
      </c>
    </row>
    <row r="11" spans="1:12" ht="15">
      <c r="A11" s="51" t="s">
        <v>343</v>
      </c>
      <c r="B11" s="52" t="s">
        <v>247</v>
      </c>
      <c r="C11" s="286"/>
      <c r="D11" s="286"/>
      <c r="E11" s="286"/>
      <c r="F11" s="286"/>
      <c r="G11" s="53">
        <f t="shared" si="4"/>
        <v>0</v>
      </c>
      <c r="H11" s="53">
        <f t="shared" si="5"/>
        <v>0</v>
      </c>
      <c r="I11" s="286"/>
      <c r="J11" s="286"/>
      <c r="K11" s="53">
        <f t="shared" si="2"/>
        <v>0</v>
      </c>
      <c r="L11" s="53">
        <f t="shared" si="3"/>
        <v>0</v>
      </c>
    </row>
    <row r="12" spans="1:12" ht="15">
      <c r="A12" s="51" t="s">
        <v>419</v>
      </c>
      <c r="B12" s="52" t="s">
        <v>248</v>
      </c>
      <c r="C12" s="286"/>
      <c r="D12" s="286"/>
      <c r="E12" s="286"/>
      <c r="F12" s="286"/>
      <c r="G12" s="53">
        <f t="shared" si="4"/>
        <v>0</v>
      </c>
      <c r="H12" s="53">
        <f t="shared" si="5"/>
        <v>0</v>
      </c>
      <c r="I12" s="286"/>
      <c r="J12" s="286"/>
      <c r="K12" s="53">
        <f t="shared" si="2"/>
        <v>0</v>
      </c>
      <c r="L12" s="53">
        <f t="shared" si="3"/>
        <v>0</v>
      </c>
    </row>
    <row r="13" spans="1:12" ht="15">
      <c r="A13" s="51" t="s">
        <v>420</v>
      </c>
      <c r="B13" s="52" t="s">
        <v>249</v>
      </c>
      <c r="C13" s="286"/>
      <c r="D13" s="286"/>
      <c r="E13" s="286"/>
      <c r="F13" s="286"/>
      <c r="G13" s="53">
        <f t="shared" si="4"/>
        <v>0</v>
      </c>
      <c r="H13" s="53">
        <f t="shared" si="5"/>
        <v>0</v>
      </c>
      <c r="I13" s="286"/>
      <c r="J13" s="286"/>
      <c r="K13" s="53">
        <f t="shared" si="2"/>
        <v>0</v>
      </c>
      <c r="L13" s="53">
        <f t="shared" si="3"/>
        <v>0</v>
      </c>
    </row>
    <row r="14" spans="1:12" ht="15">
      <c r="A14" s="51" t="s">
        <v>421</v>
      </c>
      <c r="B14" s="52" t="s">
        <v>250</v>
      </c>
      <c r="C14" s="286"/>
      <c r="D14" s="286"/>
      <c r="E14" s="286"/>
      <c r="F14" s="286"/>
      <c r="G14" s="53">
        <f t="shared" si="4"/>
        <v>0</v>
      </c>
      <c r="H14" s="53">
        <f t="shared" si="5"/>
        <v>0</v>
      </c>
      <c r="I14" s="286"/>
      <c r="J14" s="286"/>
      <c r="K14" s="53">
        <f>I14+G14</f>
        <v>0</v>
      </c>
      <c r="L14" s="53">
        <f t="shared" si="3"/>
        <v>0</v>
      </c>
    </row>
    <row r="15" spans="1:12" ht="15">
      <c r="A15" s="51" t="s">
        <v>422</v>
      </c>
      <c r="B15" s="52" t="s">
        <v>251</v>
      </c>
      <c r="C15" s="287"/>
      <c r="D15" s="287"/>
      <c r="E15" s="287"/>
      <c r="F15" s="287"/>
      <c r="G15" s="53">
        <f t="shared" si="4"/>
        <v>0</v>
      </c>
      <c r="H15" s="53">
        <f t="shared" si="5"/>
        <v>0</v>
      </c>
      <c r="I15" s="287"/>
      <c r="J15" s="287"/>
      <c r="K15" s="53">
        <f t="shared" si="2"/>
        <v>0</v>
      </c>
      <c r="L15" s="53">
        <f t="shared" si="3"/>
        <v>0</v>
      </c>
    </row>
    <row r="16" spans="1:12" ht="12.75">
      <c r="A16" s="48"/>
      <c r="B16" s="48"/>
      <c r="C16" s="48"/>
      <c r="D16" s="48"/>
      <c r="E16" s="48"/>
      <c r="F16" s="48"/>
      <c r="G16" s="48"/>
      <c r="H16" s="48"/>
      <c r="I16" s="48"/>
      <c r="J16" s="48"/>
      <c r="K16" s="48"/>
      <c r="L16" s="48"/>
    </row>
    <row r="17" spans="1:12" ht="12.75">
      <c r="A17" s="48"/>
      <c r="B17" s="48"/>
      <c r="C17" s="48"/>
      <c r="D17" s="48"/>
      <c r="E17" s="48"/>
      <c r="F17" s="48"/>
      <c r="G17" s="48"/>
      <c r="H17" s="48"/>
      <c r="I17" s="48"/>
      <c r="J17" s="48"/>
      <c r="K17" s="48"/>
      <c r="L17" s="48"/>
    </row>
    <row r="18" spans="1:13" ht="15.75">
      <c r="A18" s="131"/>
      <c r="B18" s="377" t="s">
        <v>739</v>
      </c>
      <c r="C18" s="49"/>
      <c r="D18" s="49"/>
      <c r="E18" s="49"/>
      <c r="F18" s="49"/>
      <c r="G18" s="49"/>
      <c r="H18" s="49"/>
      <c r="I18" s="466" t="s">
        <v>649</v>
      </c>
      <c r="J18" s="466"/>
      <c r="K18" s="466"/>
      <c r="L18" s="49"/>
      <c r="M18" s="2"/>
    </row>
    <row r="19" spans="1:13" ht="15.75">
      <c r="A19" s="134"/>
      <c r="B19" s="17" t="s">
        <v>568</v>
      </c>
      <c r="C19" s="49"/>
      <c r="D19" s="49"/>
      <c r="E19" s="49"/>
      <c r="F19" s="49"/>
      <c r="G19" s="49"/>
      <c r="H19" s="49"/>
      <c r="I19" s="16"/>
      <c r="J19" s="16" t="s">
        <v>567</v>
      </c>
      <c r="K19" s="16"/>
      <c r="L19" s="49"/>
      <c r="M19" s="2"/>
    </row>
    <row r="20" spans="1:14" ht="15.75">
      <c r="A20" s="49"/>
      <c r="B20" s="17"/>
      <c r="C20" s="49"/>
      <c r="D20" s="49"/>
      <c r="E20" s="49"/>
      <c r="F20" s="49"/>
      <c r="G20" s="49"/>
      <c r="H20" s="49"/>
      <c r="I20" s="49"/>
      <c r="J20" s="49"/>
      <c r="K20" s="49"/>
      <c r="L20" s="49"/>
      <c r="M20" s="2"/>
      <c r="N20" s="2"/>
    </row>
    <row r="21" spans="1:14" ht="15.75">
      <c r="A21" s="49"/>
      <c r="B21" s="18" t="s">
        <v>751</v>
      </c>
      <c r="C21" s="49"/>
      <c r="D21" s="467" t="s">
        <v>569</v>
      </c>
      <c r="E21" s="467"/>
      <c r="F21" s="467"/>
      <c r="G21" s="49"/>
      <c r="H21" s="49"/>
      <c r="I21" s="49"/>
      <c r="J21" s="49"/>
      <c r="K21" s="49"/>
      <c r="L21" s="49"/>
      <c r="M21" s="2"/>
      <c r="N21" s="2"/>
    </row>
    <row r="22" spans="1:14" ht="12.75">
      <c r="A22" s="49"/>
      <c r="C22" s="49"/>
      <c r="E22" s="49"/>
      <c r="F22" s="49"/>
      <c r="G22" s="49"/>
      <c r="H22" s="49"/>
      <c r="I22" s="49"/>
      <c r="J22" s="49"/>
      <c r="K22" s="49"/>
      <c r="L22" s="49"/>
      <c r="M22" s="2"/>
      <c r="N22" s="2"/>
    </row>
    <row r="23" spans="1:12" ht="12.75">
      <c r="A23" s="8"/>
      <c r="B23" s="8"/>
      <c r="C23" s="8"/>
      <c r="D23" s="8"/>
      <c r="E23" s="8"/>
      <c r="F23" s="8"/>
      <c r="G23" s="8"/>
      <c r="H23" s="8"/>
      <c r="I23" s="8"/>
      <c r="J23" s="8"/>
      <c r="K23" s="8"/>
      <c r="L23" s="8"/>
    </row>
    <row r="30" ht="12.75">
      <c r="L30" s="367">
        <v>3</v>
      </c>
    </row>
  </sheetData>
  <sheetProtection/>
  <mergeCells count="11">
    <mergeCell ref="I2:J3"/>
    <mergeCell ref="K2:L3"/>
    <mergeCell ref="I18:K18"/>
    <mergeCell ref="D21:F21"/>
    <mergeCell ref="A1:L1"/>
    <mergeCell ref="A2:A4"/>
    <mergeCell ref="B2:B4"/>
    <mergeCell ref="C2:H2"/>
    <mergeCell ref="C3:D3"/>
    <mergeCell ref="E3:F3"/>
    <mergeCell ref="G3:H3"/>
  </mergeCells>
  <printOptions/>
  <pageMargins left="0.64" right="0.58" top="0.76" bottom="1" header="0.44" footer="0.5"/>
  <pageSetup horizontalDpi="600" verticalDpi="600" orientation="landscape" paperSize="9" r:id="rId1"/>
  <ignoredErrors>
    <ignoredError sqref="A7:A10" twoDigitTextYear="1"/>
  </ignoredErrors>
</worksheet>
</file>

<file path=xl/worksheets/sheet30.xml><?xml version="1.0" encoding="utf-8"?>
<worksheet xmlns="http://schemas.openxmlformats.org/spreadsheetml/2006/main" xmlns:r="http://schemas.openxmlformats.org/officeDocument/2006/relationships">
  <sheetPr codeName="Лист30"/>
  <dimension ref="A1:M28"/>
  <sheetViews>
    <sheetView zoomScalePageLayoutView="0" workbookViewId="0" topLeftCell="A1">
      <selection activeCell="N32" sqref="N32"/>
    </sheetView>
  </sheetViews>
  <sheetFormatPr defaultColWidth="9.00390625" defaultRowHeight="12.75"/>
  <cols>
    <col min="1" max="1" width="4.25390625" style="121" customWidth="1"/>
    <col min="2" max="2" width="12.25390625" style="121" customWidth="1"/>
    <col min="3" max="3" width="12.375" style="121" customWidth="1"/>
    <col min="4" max="4" width="9.00390625" style="121" customWidth="1"/>
    <col min="5" max="5" width="9.875" style="121" customWidth="1"/>
    <col min="6" max="6" width="7.75390625" style="121" customWidth="1"/>
    <col min="7" max="7" width="16.25390625" style="121" customWidth="1"/>
    <col min="8" max="9" width="11.875" style="121" customWidth="1"/>
    <col min="10" max="10" width="11.625" style="121" customWidth="1"/>
    <col min="11" max="11" width="11.375" style="121" customWidth="1"/>
    <col min="12" max="16384" width="9.125" style="121" customWidth="1"/>
  </cols>
  <sheetData>
    <row r="1" spans="1:11" s="115" customFormat="1" ht="25.5" customHeight="1">
      <c r="A1" s="478" t="s">
        <v>147</v>
      </c>
      <c r="B1" s="478"/>
      <c r="C1" s="478"/>
      <c r="D1" s="478"/>
      <c r="E1" s="478"/>
      <c r="F1" s="478"/>
      <c r="G1" s="478"/>
      <c r="H1" s="478"/>
      <c r="I1" s="478"/>
      <c r="J1" s="478"/>
      <c r="K1" s="478"/>
    </row>
    <row r="2" spans="1:11" s="215" customFormat="1" ht="14.25" customHeight="1">
      <c r="A2" s="471" t="s">
        <v>175</v>
      </c>
      <c r="B2" s="471" t="s">
        <v>182</v>
      </c>
      <c r="C2" s="515" t="s">
        <v>682</v>
      </c>
      <c r="D2" s="515"/>
      <c r="E2" s="471" t="s">
        <v>69</v>
      </c>
      <c r="F2" s="471"/>
      <c r="G2" s="471"/>
      <c r="H2" s="471"/>
      <c r="I2" s="471"/>
      <c r="J2" s="471"/>
      <c r="K2" s="471"/>
    </row>
    <row r="3" spans="1:11" s="215" customFormat="1" ht="35.25" customHeight="1">
      <c r="A3" s="471"/>
      <c r="B3" s="471"/>
      <c r="C3" s="515"/>
      <c r="D3" s="515"/>
      <c r="E3" s="600">
        <v>2014</v>
      </c>
      <c r="F3" s="515"/>
      <c r="G3" s="515"/>
      <c r="H3" s="81">
        <v>2015</v>
      </c>
      <c r="I3" s="81">
        <v>2016</v>
      </c>
      <c r="J3" s="81">
        <v>2017</v>
      </c>
      <c r="K3" s="81">
        <v>2018</v>
      </c>
    </row>
    <row r="4" spans="1:11" s="215" customFormat="1" ht="24" customHeight="1">
      <c r="A4" s="471"/>
      <c r="B4" s="471"/>
      <c r="C4" s="471" t="s">
        <v>74</v>
      </c>
      <c r="D4" s="471" t="s">
        <v>178</v>
      </c>
      <c r="E4" s="471" t="s">
        <v>83</v>
      </c>
      <c r="F4" s="471"/>
      <c r="G4" s="471" t="s">
        <v>139</v>
      </c>
      <c r="H4" s="471" t="s">
        <v>74</v>
      </c>
      <c r="I4" s="471" t="s">
        <v>74</v>
      </c>
      <c r="J4" s="471" t="s">
        <v>74</v>
      </c>
      <c r="K4" s="471" t="s">
        <v>74</v>
      </c>
    </row>
    <row r="5" spans="1:11" s="215" customFormat="1" ht="24.75" customHeight="1">
      <c r="A5" s="471"/>
      <c r="B5" s="471"/>
      <c r="C5" s="471"/>
      <c r="D5" s="471"/>
      <c r="E5" s="44" t="s">
        <v>74</v>
      </c>
      <c r="F5" s="44" t="s">
        <v>178</v>
      </c>
      <c r="G5" s="471"/>
      <c r="H5" s="471"/>
      <c r="I5" s="471"/>
      <c r="J5" s="471"/>
      <c r="K5" s="471"/>
    </row>
    <row r="6" spans="1:11" s="215" customFormat="1" ht="14.25" customHeight="1">
      <c r="A6" s="44">
        <v>1</v>
      </c>
      <c r="B6" s="44">
        <v>2</v>
      </c>
      <c r="C6" s="44">
        <v>3</v>
      </c>
      <c r="D6" s="44">
        <v>4</v>
      </c>
      <c r="E6" s="44">
        <v>5</v>
      </c>
      <c r="F6" s="44">
        <v>6</v>
      </c>
      <c r="G6" s="44">
        <v>7</v>
      </c>
      <c r="H6" s="44">
        <v>8</v>
      </c>
      <c r="I6" s="44">
        <v>9</v>
      </c>
      <c r="J6" s="44">
        <v>10</v>
      </c>
      <c r="K6" s="44">
        <v>11</v>
      </c>
    </row>
    <row r="7" spans="1:11" s="115" customFormat="1" ht="15">
      <c r="A7" s="54"/>
      <c r="B7" s="54"/>
      <c r="C7" s="44"/>
      <c r="D7" s="54"/>
      <c r="E7" s="54"/>
      <c r="F7" s="54"/>
      <c r="G7" s="54"/>
      <c r="H7" s="54"/>
      <c r="I7" s="54"/>
      <c r="J7" s="54"/>
      <c r="K7" s="54"/>
    </row>
    <row r="8" spans="1:11" ht="15">
      <c r="A8" s="189"/>
      <c r="B8" s="189"/>
      <c r="C8" s="189"/>
      <c r="D8" s="189"/>
      <c r="E8" s="189"/>
      <c r="F8" s="189"/>
      <c r="G8" s="189"/>
      <c r="H8" s="189"/>
      <c r="I8" s="189"/>
      <c r="J8" s="189"/>
      <c r="K8" s="189"/>
    </row>
    <row r="9" spans="1:11" ht="15">
      <c r="A9" s="189"/>
      <c r="B9" s="189"/>
      <c r="C9" s="189"/>
      <c r="D9" s="189"/>
      <c r="E9" s="189"/>
      <c r="F9" s="189"/>
      <c r="G9" s="189"/>
      <c r="H9" s="189"/>
      <c r="I9" s="189"/>
      <c r="J9" s="189"/>
      <c r="K9" s="189"/>
    </row>
    <row r="10" spans="1:11" ht="15">
      <c r="A10" s="189"/>
      <c r="B10" s="189"/>
      <c r="C10" s="189"/>
      <c r="D10" s="189"/>
      <c r="E10" s="189"/>
      <c r="F10" s="189"/>
      <c r="G10" s="189"/>
      <c r="H10" s="189"/>
      <c r="I10" s="189"/>
      <c r="J10" s="189"/>
      <c r="K10" s="189"/>
    </row>
    <row r="11" spans="1:11" ht="15">
      <c r="A11" s="619" t="s">
        <v>437</v>
      </c>
      <c r="B11" s="619"/>
      <c r="C11" s="189"/>
      <c r="D11" s="189"/>
      <c r="E11" s="189"/>
      <c r="F11" s="189"/>
      <c r="G11" s="189"/>
      <c r="H11" s="189"/>
      <c r="I11" s="189"/>
      <c r="J11" s="189"/>
      <c r="K11" s="189"/>
    </row>
    <row r="20" ht="15">
      <c r="H20" s="273"/>
    </row>
    <row r="28" ht="15">
      <c r="M28" s="121">
        <v>34</v>
      </c>
    </row>
  </sheetData>
  <sheetProtection/>
  <mergeCells count="15">
    <mergeCell ref="A1:K1"/>
    <mergeCell ref="A2:A5"/>
    <mergeCell ref="B2:B5"/>
    <mergeCell ref="C2:D3"/>
    <mergeCell ref="E2:K2"/>
    <mergeCell ref="E3:G3"/>
    <mergeCell ref="C4:C5"/>
    <mergeCell ref="D4:D5"/>
    <mergeCell ref="A11:B11"/>
    <mergeCell ref="J4:J5"/>
    <mergeCell ref="K4:K5"/>
    <mergeCell ref="E4:F4"/>
    <mergeCell ref="G4:G5"/>
    <mergeCell ref="H4:H5"/>
    <mergeCell ref="I4:I5"/>
  </mergeCells>
  <printOptions/>
  <pageMargins left="1.16" right="0.33" top="1" bottom="1" header="0.5" footer="0.5"/>
  <pageSetup horizontalDpi="600" verticalDpi="600" orientation="landscape" paperSize="9" scale="97" r:id="rId1"/>
</worksheet>
</file>

<file path=xl/worksheets/sheet31.xml><?xml version="1.0" encoding="utf-8"?>
<worksheet xmlns="http://schemas.openxmlformats.org/spreadsheetml/2006/main" xmlns:r="http://schemas.openxmlformats.org/officeDocument/2006/relationships">
  <sheetPr codeName="Лист31"/>
  <dimension ref="A1:K30"/>
  <sheetViews>
    <sheetView zoomScalePageLayoutView="0" workbookViewId="0" topLeftCell="A1">
      <pane ySplit="6" topLeftCell="BM7" activePane="bottomLeft" state="frozen"/>
      <selection pane="topLeft" activeCell="I37" sqref="I37"/>
      <selection pane="bottomLeft" activeCell="I28" sqref="I28"/>
    </sheetView>
  </sheetViews>
  <sheetFormatPr defaultColWidth="9.00390625" defaultRowHeight="12.75"/>
  <cols>
    <col min="1" max="1" width="4.875" style="115" customWidth="1"/>
    <col min="2" max="2" width="22.75390625" style="115" customWidth="1"/>
    <col min="3" max="3" width="14.375" style="115" customWidth="1"/>
    <col min="4" max="4" width="7.625" style="115" customWidth="1"/>
    <col min="5" max="5" width="11.75390625" style="115" customWidth="1"/>
    <col min="6" max="6" width="7.00390625" style="115" customWidth="1"/>
    <col min="7" max="7" width="18.00390625" style="115" customWidth="1"/>
    <col min="8" max="8" width="12.375" style="115" customWidth="1"/>
    <col min="9" max="9" width="12.25390625" style="115" customWidth="1"/>
    <col min="10" max="10" width="12.375" style="115" customWidth="1"/>
    <col min="11" max="11" width="13.00390625" style="115" customWidth="1"/>
    <col min="12" max="16384" width="9.125" style="115" customWidth="1"/>
  </cols>
  <sheetData>
    <row r="1" spans="1:11" ht="22.5" customHeight="1">
      <c r="A1" s="478" t="s">
        <v>149</v>
      </c>
      <c r="B1" s="478"/>
      <c r="C1" s="478"/>
      <c r="D1" s="478"/>
      <c r="E1" s="478"/>
      <c r="F1" s="478"/>
      <c r="G1" s="478"/>
      <c r="H1" s="478"/>
      <c r="I1" s="478"/>
      <c r="J1" s="478"/>
      <c r="K1" s="478"/>
    </row>
    <row r="2" spans="1:11" s="215" customFormat="1" ht="18" customHeight="1">
      <c r="A2" s="471" t="s">
        <v>175</v>
      </c>
      <c r="B2" s="471" t="s">
        <v>182</v>
      </c>
      <c r="C2" s="515" t="s">
        <v>733</v>
      </c>
      <c r="D2" s="515"/>
      <c r="E2" s="471" t="s">
        <v>69</v>
      </c>
      <c r="F2" s="471"/>
      <c r="G2" s="471"/>
      <c r="H2" s="471"/>
      <c r="I2" s="471"/>
      <c r="J2" s="471"/>
      <c r="K2" s="471"/>
    </row>
    <row r="3" spans="1:11" s="215" customFormat="1" ht="31.5" customHeight="1">
      <c r="A3" s="471"/>
      <c r="B3" s="471"/>
      <c r="C3" s="515"/>
      <c r="D3" s="515"/>
      <c r="E3" s="600" t="s">
        <v>329</v>
      </c>
      <c r="F3" s="515"/>
      <c r="G3" s="515"/>
      <c r="H3" s="81" t="s">
        <v>330</v>
      </c>
      <c r="I3" s="81" t="s">
        <v>331</v>
      </c>
      <c r="J3" s="81" t="s">
        <v>332</v>
      </c>
      <c r="K3" s="81" t="s">
        <v>333</v>
      </c>
    </row>
    <row r="4" spans="1:11" s="215" customFormat="1" ht="21.75" customHeight="1">
      <c r="A4" s="471"/>
      <c r="B4" s="471"/>
      <c r="C4" s="471" t="s">
        <v>74</v>
      </c>
      <c r="D4" s="471" t="s">
        <v>178</v>
      </c>
      <c r="E4" s="471" t="s">
        <v>83</v>
      </c>
      <c r="F4" s="471"/>
      <c r="G4" s="471" t="s">
        <v>139</v>
      </c>
      <c r="H4" s="471" t="s">
        <v>74</v>
      </c>
      <c r="I4" s="471" t="s">
        <v>74</v>
      </c>
      <c r="J4" s="471" t="s">
        <v>74</v>
      </c>
      <c r="K4" s="471" t="s">
        <v>74</v>
      </c>
    </row>
    <row r="5" spans="1:11" s="215" customFormat="1" ht="21" customHeight="1">
      <c r="A5" s="471"/>
      <c r="B5" s="471"/>
      <c r="C5" s="471"/>
      <c r="D5" s="471"/>
      <c r="E5" s="44" t="s">
        <v>74</v>
      </c>
      <c r="F5" s="44" t="s">
        <v>178</v>
      </c>
      <c r="G5" s="471"/>
      <c r="H5" s="471"/>
      <c r="I5" s="471"/>
      <c r="J5" s="471"/>
      <c r="K5" s="471"/>
    </row>
    <row r="6" spans="1:11" s="215" customFormat="1" ht="15" customHeight="1">
      <c r="A6" s="54">
        <v>1</v>
      </c>
      <c r="B6" s="54">
        <v>2</v>
      </c>
      <c r="C6" s="54">
        <v>3</v>
      </c>
      <c r="D6" s="54">
        <v>4</v>
      </c>
      <c r="E6" s="54">
        <v>5</v>
      </c>
      <c r="F6" s="54">
        <v>6</v>
      </c>
      <c r="G6" s="54">
        <v>7</v>
      </c>
      <c r="H6" s="54">
        <v>8</v>
      </c>
      <c r="I6" s="54">
        <v>9</v>
      </c>
      <c r="J6" s="54">
        <v>10</v>
      </c>
      <c r="K6" s="54">
        <v>11</v>
      </c>
    </row>
    <row r="7" spans="1:11" ht="15">
      <c r="A7" s="54"/>
      <c r="B7" s="54"/>
      <c r="C7" s="54"/>
      <c r="D7" s="54"/>
      <c r="E7" s="54"/>
      <c r="F7" s="54"/>
      <c r="G7" s="54"/>
      <c r="H7" s="54"/>
      <c r="I7" s="54"/>
      <c r="J7" s="54"/>
      <c r="K7" s="54"/>
    </row>
    <row r="8" spans="1:11" ht="15">
      <c r="A8" s="54"/>
      <c r="B8" s="54"/>
      <c r="C8" s="54"/>
      <c r="D8" s="54"/>
      <c r="E8" s="54"/>
      <c r="F8" s="54"/>
      <c r="G8" s="54"/>
      <c r="H8" s="54"/>
      <c r="I8" s="54"/>
      <c r="J8" s="54"/>
      <c r="K8" s="54"/>
    </row>
    <row r="9" spans="1:11" ht="15">
      <c r="A9" s="54"/>
      <c r="B9" s="54"/>
      <c r="C9" s="54"/>
      <c r="D9" s="54"/>
      <c r="E9" s="54"/>
      <c r="F9" s="54"/>
      <c r="G9" s="54"/>
      <c r="H9" s="54"/>
      <c r="I9" s="54"/>
      <c r="J9" s="54"/>
      <c r="K9" s="54"/>
    </row>
    <row r="10" spans="1:11" ht="15">
      <c r="A10" s="515" t="s">
        <v>437</v>
      </c>
      <c r="B10" s="515"/>
      <c r="C10" s="54"/>
      <c r="D10" s="54"/>
      <c r="E10" s="54"/>
      <c r="F10" s="54"/>
      <c r="G10" s="54"/>
      <c r="H10" s="54"/>
      <c r="I10" s="54"/>
      <c r="J10" s="54"/>
      <c r="K10" s="54"/>
    </row>
    <row r="30" ht="15">
      <c r="K30" s="115">
        <v>35</v>
      </c>
    </row>
  </sheetData>
  <sheetProtection insertRows="0" deleteRows="0"/>
  <mergeCells count="15">
    <mergeCell ref="A10:B10"/>
    <mergeCell ref="A1:K1"/>
    <mergeCell ref="H4:H5"/>
    <mergeCell ref="D4:D5"/>
    <mergeCell ref="E4:F4"/>
    <mergeCell ref="G4:G5"/>
    <mergeCell ref="A2:A5"/>
    <mergeCell ref="C2:D3"/>
    <mergeCell ref="E2:K2"/>
    <mergeCell ref="E3:G3"/>
    <mergeCell ref="K4:K5"/>
    <mergeCell ref="C4:C5"/>
    <mergeCell ref="B2:B5"/>
    <mergeCell ref="I4:I5"/>
    <mergeCell ref="J4:J5"/>
  </mergeCells>
  <printOptions/>
  <pageMargins left="0.53" right="0.3937007874015748" top="0.61"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Лист32">
    <pageSetUpPr fitToPage="1"/>
  </sheetPr>
  <dimension ref="A1:T43"/>
  <sheetViews>
    <sheetView tabSelected="1" zoomScalePageLayoutView="0" workbookViewId="0" topLeftCell="A1">
      <pane ySplit="5" topLeftCell="BM6" activePane="bottomLeft" state="frozen"/>
      <selection pane="topLeft" activeCell="I37" sqref="I37"/>
      <selection pane="bottomLeft" activeCell="B8" sqref="B8"/>
    </sheetView>
  </sheetViews>
  <sheetFormatPr defaultColWidth="9.00390625" defaultRowHeight="12.75"/>
  <cols>
    <col min="1" max="1" width="4.25390625" style="118" customWidth="1"/>
    <col min="2" max="2" width="32.00390625" style="118" customWidth="1"/>
    <col min="3" max="3" width="8.625" style="118" customWidth="1"/>
    <col min="4" max="4" width="14.25390625" style="118" customWidth="1"/>
    <col min="5" max="5" width="10.25390625" style="118" customWidth="1"/>
    <col min="6" max="6" width="9.375" style="118" customWidth="1"/>
    <col min="7" max="7" width="9.625" style="118" customWidth="1"/>
    <col min="8" max="8" width="7.875" style="118" customWidth="1"/>
    <col min="9" max="9" width="9.75390625" style="118" customWidth="1"/>
    <col min="10" max="10" width="8.00390625" style="118" customWidth="1"/>
    <col min="11" max="11" width="9.375" style="118" customWidth="1"/>
    <col min="12" max="12" width="7.75390625" style="118" customWidth="1"/>
    <col min="13" max="13" width="9.625" style="118" customWidth="1"/>
    <col min="14" max="14" width="7.75390625" style="118" customWidth="1"/>
    <col min="15" max="15" width="14.125" style="118" customWidth="1"/>
    <col min="16" max="16" width="13.75390625" style="118" customWidth="1"/>
    <col min="17" max="17" width="11.25390625" style="118" customWidth="1"/>
    <col min="18" max="18" width="11.875" style="118" customWidth="1"/>
    <col min="19" max="19" width="9.875" style="118" customWidth="1"/>
    <col min="20" max="16384" width="9.125" style="118" customWidth="1"/>
  </cols>
  <sheetData>
    <row r="1" spans="1:19" s="116" customFormat="1" ht="26.25" customHeight="1">
      <c r="A1" s="468" t="s">
        <v>737</v>
      </c>
      <c r="B1" s="469"/>
      <c r="C1" s="469"/>
      <c r="D1" s="469"/>
      <c r="E1" s="469"/>
      <c r="F1" s="469"/>
      <c r="G1" s="469"/>
      <c r="H1" s="469"/>
      <c r="I1" s="469"/>
      <c r="J1" s="469"/>
      <c r="K1" s="469"/>
      <c r="L1" s="469"/>
      <c r="M1" s="469"/>
      <c r="N1" s="469"/>
      <c r="O1" s="469"/>
      <c r="P1" s="469"/>
      <c r="Q1" s="469"/>
      <c r="R1" s="469"/>
      <c r="S1" s="470"/>
    </row>
    <row r="2" spans="1:19" s="116" customFormat="1" ht="15" customHeight="1">
      <c r="A2" s="496" t="s">
        <v>175</v>
      </c>
      <c r="B2" s="496" t="s">
        <v>167</v>
      </c>
      <c r="C2" s="496" t="s">
        <v>194</v>
      </c>
      <c r="D2" s="496" t="s">
        <v>744</v>
      </c>
      <c r="E2" s="496" t="s">
        <v>437</v>
      </c>
      <c r="F2" s="496"/>
      <c r="G2" s="496" t="s">
        <v>151</v>
      </c>
      <c r="H2" s="496"/>
      <c r="I2" s="496"/>
      <c r="J2" s="496"/>
      <c r="K2" s="496"/>
      <c r="L2" s="496"/>
      <c r="M2" s="496"/>
      <c r="N2" s="496"/>
      <c r="O2" s="496" t="s">
        <v>195</v>
      </c>
      <c r="P2" s="561" t="s">
        <v>484</v>
      </c>
      <c r="Q2" s="561" t="s">
        <v>334</v>
      </c>
      <c r="R2" s="561" t="s">
        <v>152</v>
      </c>
      <c r="S2" s="496" t="s">
        <v>225</v>
      </c>
    </row>
    <row r="3" spans="1:19" s="116" customFormat="1" ht="17.25" customHeight="1">
      <c r="A3" s="496"/>
      <c r="B3" s="496"/>
      <c r="C3" s="496"/>
      <c r="D3" s="496"/>
      <c r="E3" s="496" t="s">
        <v>555</v>
      </c>
      <c r="F3" s="496" t="s">
        <v>745</v>
      </c>
      <c r="G3" s="496" t="s">
        <v>190</v>
      </c>
      <c r="H3" s="496"/>
      <c r="I3" s="496" t="s">
        <v>191</v>
      </c>
      <c r="J3" s="496"/>
      <c r="K3" s="496" t="s">
        <v>192</v>
      </c>
      <c r="L3" s="496"/>
      <c r="M3" s="496" t="s">
        <v>483</v>
      </c>
      <c r="N3" s="496"/>
      <c r="O3" s="496"/>
      <c r="P3" s="635"/>
      <c r="Q3" s="635"/>
      <c r="R3" s="635"/>
      <c r="S3" s="496"/>
    </row>
    <row r="4" spans="1:19" s="116" customFormat="1" ht="45" customHeight="1">
      <c r="A4" s="496"/>
      <c r="B4" s="496"/>
      <c r="C4" s="496"/>
      <c r="D4" s="496"/>
      <c r="E4" s="496"/>
      <c r="F4" s="496"/>
      <c r="G4" s="46" t="s">
        <v>189</v>
      </c>
      <c r="H4" s="46" t="s">
        <v>745</v>
      </c>
      <c r="I4" s="46" t="s">
        <v>189</v>
      </c>
      <c r="J4" s="46" t="s">
        <v>745</v>
      </c>
      <c r="K4" s="46" t="s">
        <v>189</v>
      </c>
      <c r="L4" s="46" t="s">
        <v>745</v>
      </c>
      <c r="M4" s="46" t="s">
        <v>189</v>
      </c>
      <c r="N4" s="46" t="s">
        <v>745</v>
      </c>
      <c r="O4" s="496"/>
      <c r="P4" s="562"/>
      <c r="Q4" s="562"/>
      <c r="R4" s="562"/>
      <c r="S4" s="496"/>
    </row>
    <row r="5" spans="1:19" s="116" customFormat="1" ht="15">
      <c r="A5" s="46">
        <v>1</v>
      </c>
      <c r="B5" s="46">
        <v>2</v>
      </c>
      <c r="C5" s="46">
        <v>3</v>
      </c>
      <c r="D5" s="46">
        <v>4</v>
      </c>
      <c r="E5" s="46">
        <v>5</v>
      </c>
      <c r="F5" s="46">
        <v>6</v>
      </c>
      <c r="G5" s="46">
        <v>7</v>
      </c>
      <c r="H5" s="46">
        <v>8</v>
      </c>
      <c r="I5" s="46">
        <v>9</v>
      </c>
      <c r="J5" s="46">
        <v>10</v>
      </c>
      <c r="K5" s="46">
        <v>11</v>
      </c>
      <c r="L5" s="46">
        <v>12</v>
      </c>
      <c r="M5" s="46">
        <v>13</v>
      </c>
      <c r="N5" s="46">
        <v>14</v>
      </c>
      <c r="O5" s="46">
        <v>15</v>
      </c>
      <c r="P5" s="46">
        <v>16</v>
      </c>
      <c r="Q5" s="46">
        <v>17</v>
      </c>
      <c r="R5" s="46">
        <v>18</v>
      </c>
      <c r="S5" s="46">
        <v>19</v>
      </c>
    </row>
    <row r="6" spans="1:19" ht="15">
      <c r="A6" s="632" t="s">
        <v>153</v>
      </c>
      <c r="B6" s="633"/>
      <c r="C6" s="633"/>
      <c r="D6" s="633"/>
      <c r="E6" s="633"/>
      <c r="F6" s="633"/>
      <c r="G6" s="633"/>
      <c r="H6" s="633"/>
      <c r="I6" s="633"/>
      <c r="J6" s="633"/>
      <c r="K6" s="633"/>
      <c r="L6" s="633"/>
      <c r="M6" s="633"/>
      <c r="N6" s="633"/>
      <c r="O6" s="633"/>
      <c r="P6" s="633"/>
      <c r="Q6" s="633"/>
      <c r="R6" s="633"/>
      <c r="S6" s="634"/>
    </row>
    <row r="7" spans="1:19" ht="63" customHeight="1">
      <c r="A7" s="221">
        <v>1</v>
      </c>
      <c r="B7" s="397" t="s">
        <v>748</v>
      </c>
      <c r="C7" s="87" t="s">
        <v>197</v>
      </c>
      <c r="D7" s="362">
        <f>F7/E7</f>
        <v>1079.1200000000001</v>
      </c>
      <c r="E7" s="87">
        <v>0.15</v>
      </c>
      <c r="F7" s="364">
        <v>161.868</v>
      </c>
      <c r="G7" s="364">
        <v>0.15</v>
      </c>
      <c r="H7" s="364">
        <v>61.25</v>
      </c>
      <c r="I7" s="364">
        <v>0.15</v>
      </c>
      <c r="J7" s="364">
        <v>61.25</v>
      </c>
      <c r="K7" s="364">
        <v>0.15</v>
      </c>
      <c r="L7" s="364">
        <v>39.37</v>
      </c>
      <c r="M7" s="364"/>
      <c r="N7" s="364"/>
      <c r="O7" s="396" t="s">
        <v>754</v>
      </c>
      <c r="P7" s="87"/>
      <c r="Q7" s="87"/>
      <c r="R7" s="87"/>
      <c r="S7" s="87"/>
    </row>
    <row r="8" spans="1:19" ht="60">
      <c r="A8" s="221">
        <v>2</v>
      </c>
      <c r="B8" s="397" t="s">
        <v>760</v>
      </c>
      <c r="C8" s="87" t="s">
        <v>206</v>
      </c>
      <c r="D8" s="362">
        <f>F8/E8</f>
        <v>73.15</v>
      </c>
      <c r="E8" s="87">
        <v>1</v>
      </c>
      <c r="F8" s="364">
        <v>73.15</v>
      </c>
      <c r="G8" s="364"/>
      <c r="H8" s="364"/>
      <c r="I8" s="381"/>
      <c r="J8" s="364"/>
      <c r="K8" s="381">
        <v>1</v>
      </c>
      <c r="L8" s="364">
        <v>21.88</v>
      </c>
      <c r="M8" s="381">
        <v>1</v>
      </c>
      <c r="N8" s="364">
        <v>51.27</v>
      </c>
      <c r="O8" s="396" t="s">
        <v>755</v>
      </c>
      <c r="P8" s="87"/>
      <c r="Q8" s="87"/>
      <c r="R8" s="87"/>
      <c r="S8" s="87"/>
    </row>
    <row r="9" spans="1:19" ht="15">
      <c r="A9" s="625" t="s">
        <v>154</v>
      </c>
      <c r="B9" s="626"/>
      <c r="C9" s="626"/>
      <c r="D9" s="626"/>
      <c r="E9" s="627"/>
      <c r="F9" s="365">
        <f>F7+F8</f>
        <v>235.018</v>
      </c>
      <c r="G9" s="365"/>
      <c r="H9" s="365">
        <f>H7+H8</f>
        <v>61.25</v>
      </c>
      <c r="I9" s="365"/>
      <c r="J9" s="365">
        <f>J7+J8</f>
        <v>61.25</v>
      </c>
      <c r="K9" s="365"/>
      <c r="L9" s="365">
        <f>L7+L8</f>
        <v>61.25</v>
      </c>
      <c r="M9" s="365"/>
      <c r="N9" s="365">
        <f>N7+N8</f>
        <v>51.27</v>
      </c>
      <c r="O9" s="95"/>
      <c r="P9" s="95"/>
      <c r="Q9" s="95"/>
      <c r="R9" s="95"/>
      <c r="S9" s="95"/>
    </row>
    <row r="10" spans="1:19" ht="15">
      <c r="A10" s="632" t="s">
        <v>155</v>
      </c>
      <c r="B10" s="633"/>
      <c r="C10" s="633"/>
      <c r="D10" s="633"/>
      <c r="E10" s="633"/>
      <c r="F10" s="633"/>
      <c r="G10" s="633"/>
      <c r="H10" s="633"/>
      <c r="I10" s="633"/>
      <c r="J10" s="633"/>
      <c r="K10" s="633"/>
      <c r="L10" s="633"/>
      <c r="M10" s="633"/>
      <c r="N10" s="633"/>
      <c r="O10" s="633"/>
      <c r="P10" s="633"/>
      <c r="Q10" s="633"/>
      <c r="R10" s="633"/>
      <c r="S10" s="634"/>
    </row>
    <row r="11" spans="1:19" ht="15">
      <c r="A11" s="87">
        <v>1</v>
      </c>
      <c r="B11" s="87" t="s">
        <v>738</v>
      </c>
      <c r="C11" s="87" t="s">
        <v>206</v>
      </c>
      <c r="D11" s="87">
        <v>0.122</v>
      </c>
      <c r="E11" s="87">
        <v>82</v>
      </c>
      <c r="F11" s="364">
        <f>D11*E11</f>
        <v>10.004</v>
      </c>
      <c r="G11" s="87"/>
      <c r="H11" s="87"/>
      <c r="I11" s="87"/>
      <c r="J11" s="87"/>
      <c r="K11" s="87"/>
      <c r="L11" s="364"/>
      <c r="M11" s="87">
        <v>82</v>
      </c>
      <c r="N11" s="364">
        <v>10</v>
      </c>
      <c r="O11" s="396" t="s">
        <v>756</v>
      </c>
      <c r="P11" s="87"/>
      <c r="Q11" s="87"/>
      <c r="R11" s="87"/>
      <c r="S11" s="87"/>
    </row>
    <row r="12" spans="1:19" ht="12" customHeight="1">
      <c r="A12" s="88"/>
      <c r="B12" s="87"/>
      <c r="C12" s="87"/>
      <c r="D12" s="87"/>
      <c r="E12" s="87"/>
      <c r="F12" s="87"/>
      <c r="G12" s="87"/>
      <c r="H12" s="87"/>
      <c r="I12" s="87"/>
      <c r="J12" s="87"/>
      <c r="K12" s="87"/>
      <c r="L12" s="87"/>
      <c r="M12" s="87"/>
      <c r="N12" s="87"/>
      <c r="O12" s="87"/>
      <c r="P12" s="87"/>
      <c r="Q12" s="87"/>
      <c r="R12" s="87"/>
      <c r="S12" s="87"/>
    </row>
    <row r="13" spans="1:19" ht="15">
      <c r="A13" s="628" t="s">
        <v>156</v>
      </c>
      <c r="B13" s="629"/>
      <c r="C13" s="629"/>
      <c r="D13" s="629"/>
      <c r="E13" s="630"/>
      <c r="F13" s="363">
        <f>F11+F12</f>
        <v>10.004</v>
      </c>
      <c r="G13" s="93"/>
      <c r="H13" s="93">
        <f>H11+H12</f>
        <v>0</v>
      </c>
      <c r="I13" s="93"/>
      <c r="J13" s="363">
        <f>J11+J12</f>
        <v>0</v>
      </c>
      <c r="K13" s="93"/>
      <c r="L13" s="363">
        <f>L11+L12</f>
        <v>0</v>
      </c>
      <c r="M13" s="93"/>
      <c r="N13" s="363">
        <f>N11+N12</f>
        <v>10</v>
      </c>
      <c r="O13" s="95"/>
      <c r="P13" s="95"/>
      <c r="Q13" s="95"/>
      <c r="R13" s="95"/>
      <c r="S13" s="95"/>
    </row>
    <row r="14" spans="1:19" ht="15">
      <c r="A14" s="632" t="s">
        <v>157</v>
      </c>
      <c r="B14" s="633"/>
      <c r="C14" s="633"/>
      <c r="D14" s="633"/>
      <c r="E14" s="633"/>
      <c r="F14" s="633"/>
      <c r="G14" s="633"/>
      <c r="H14" s="633"/>
      <c r="I14" s="633"/>
      <c r="J14" s="633"/>
      <c r="K14" s="633"/>
      <c r="L14" s="633"/>
      <c r="M14" s="633"/>
      <c r="N14" s="633"/>
      <c r="O14" s="633"/>
      <c r="P14" s="633"/>
      <c r="Q14" s="633"/>
      <c r="R14" s="633"/>
      <c r="S14" s="634"/>
    </row>
    <row r="15" spans="1:19" ht="9.75" customHeight="1">
      <c r="A15" s="96"/>
      <c r="B15" s="97"/>
      <c r="C15" s="98"/>
      <c r="D15" s="99"/>
      <c r="E15" s="100"/>
      <c r="F15" s="101"/>
      <c r="G15" s="117"/>
      <c r="H15" s="117"/>
      <c r="I15" s="117"/>
      <c r="J15" s="117"/>
      <c r="K15" s="117"/>
      <c r="L15" s="117"/>
      <c r="M15" s="117"/>
      <c r="N15" s="117"/>
      <c r="O15" s="46"/>
      <c r="P15" s="46"/>
      <c r="Q15" s="46"/>
      <c r="R15" s="46"/>
      <c r="S15" s="46"/>
    </row>
    <row r="16" spans="1:19" ht="11.25" customHeight="1">
      <c r="A16" s="88"/>
      <c r="B16" s="97"/>
      <c r="C16" s="98"/>
      <c r="D16" s="99"/>
      <c r="E16" s="100"/>
      <c r="F16" s="101"/>
      <c r="G16" s="117"/>
      <c r="H16" s="117"/>
      <c r="I16" s="117"/>
      <c r="J16" s="117"/>
      <c r="K16" s="117"/>
      <c r="L16" s="117"/>
      <c r="M16" s="117"/>
      <c r="N16" s="117"/>
      <c r="O16" s="46"/>
      <c r="P16" s="46"/>
      <c r="Q16" s="46"/>
      <c r="R16" s="46"/>
      <c r="S16" s="46"/>
    </row>
    <row r="17" spans="1:19" ht="15">
      <c r="A17" s="625" t="s">
        <v>158</v>
      </c>
      <c r="B17" s="626"/>
      <c r="C17" s="626"/>
      <c r="D17" s="626"/>
      <c r="E17" s="627"/>
      <c r="F17" s="93"/>
      <c r="G17" s="94"/>
      <c r="H17" s="94"/>
      <c r="I17" s="94"/>
      <c r="J17" s="94"/>
      <c r="K17" s="94"/>
      <c r="L17" s="94"/>
      <c r="M17" s="94"/>
      <c r="N17" s="94"/>
      <c r="O17" s="95"/>
      <c r="P17" s="95"/>
      <c r="Q17" s="95"/>
      <c r="R17" s="95"/>
      <c r="S17" s="95"/>
    </row>
    <row r="18" spans="1:19" ht="15">
      <c r="A18" s="632" t="s">
        <v>159</v>
      </c>
      <c r="B18" s="633"/>
      <c r="C18" s="633"/>
      <c r="D18" s="633"/>
      <c r="E18" s="633"/>
      <c r="F18" s="633"/>
      <c r="G18" s="633"/>
      <c r="H18" s="633"/>
      <c r="I18" s="633"/>
      <c r="J18" s="633"/>
      <c r="K18" s="633"/>
      <c r="L18" s="633"/>
      <c r="M18" s="633"/>
      <c r="N18" s="633"/>
      <c r="O18" s="633"/>
      <c r="P18" s="633"/>
      <c r="Q18" s="633"/>
      <c r="R18" s="633"/>
      <c r="S18" s="634"/>
    </row>
    <row r="19" spans="1:19" ht="9" customHeight="1">
      <c r="A19" s="102"/>
      <c r="B19" s="89"/>
      <c r="C19" s="90"/>
      <c r="D19" s="91"/>
      <c r="E19" s="92"/>
      <c r="F19" s="93"/>
      <c r="G19" s="94"/>
      <c r="H19" s="94"/>
      <c r="I19" s="94"/>
      <c r="J19" s="94"/>
      <c r="K19" s="94"/>
      <c r="L19" s="94"/>
      <c r="M19" s="94"/>
      <c r="N19" s="94"/>
      <c r="O19" s="95"/>
      <c r="P19" s="95"/>
      <c r="Q19" s="95"/>
      <c r="R19" s="95"/>
      <c r="S19" s="95"/>
    </row>
    <row r="20" spans="1:19" ht="10.5" customHeight="1">
      <c r="A20" s="88"/>
      <c r="B20" s="89"/>
      <c r="C20" s="90"/>
      <c r="D20" s="91"/>
      <c r="E20" s="92"/>
      <c r="F20" s="93"/>
      <c r="G20" s="94"/>
      <c r="H20" s="94"/>
      <c r="I20" s="94"/>
      <c r="J20" s="94"/>
      <c r="K20" s="94"/>
      <c r="L20" s="94"/>
      <c r="M20" s="94"/>
      <c r="N20" s="94"/>
      <c r="O20" s="95"/>
      <c r="P20" s="95"/>
      <c r="Q20" s="95"/>
      <c r="R20" s="95"/>
      <c r="S20" s="95"/>
    </row>
    <row r="21" spans="1:19" ht="15">
      <c r="A21" s="631" t="s">
        <v>160</v>
      </c>
      <c r="B21" s="631"/>
      <c r="C21" s="631"/>
      <c r="D21" s="631"/>
      <c r="E21" s="631"/>
      <c r="F21" s="93"/>
      <c r="G21" s="94"/>
      <c r="H21" s="94"/>
      <c r="I21" s="94"/>
      <c r="J21" s="94"/>
      <c r="K21" s="94"/>
      <c r="L21" s="94"/>
      <c r="M21" s="94"/>
      <c r="N21" s="94"/>
      <c r="O21" s="95"/>
      <c r="P21" s="95"/>
      <c r="Q21" s="95"/>
      <c r="R21" s="95"/>
      <c r="S21" s="95"/>
    </row>
    <row r="22" spans="1:19" ht="15">
      <c r="A22" s="632" t="s">
        <v>161</v>
      </c>
      <c r="B22" s="633"/>
      <c r="C22" s="633"/>
      <c r="D22" s="633"/>
      <c r="E22" s="633"/>
      <c r="F22" s="633"/>
      <c r="G22" s="633"/>
      <c r="H22" s="633"/>
      <c r="I22" s="633"/>
      <c r="J22" s="633"/>
      <c r="K22" s="633"/>
      <c r="L22" s="633"/>
      <c r="M22" s="633"/>
      <c r="N22" s="633"/>
      <c r="O22" s="633"/>
      <c r="P22" s="633"/>
      <c r="Q22" s="633"/>
      <c r="R22" s="633"/>
      <c r="S22" s="634"/>
    </row>
    <row r="23" spans="1:19" ht="10.5" customHeight="1">
      <c r="A23" s="102"/>
      <c r="B23" s="89"/>
      <c r="C23" s="90"/>
      <c r="D23" s="91"/>
      <c r="E23" s="92"/>
      <c r="F23" s="93"/>
      <c r="G23" s="94"/>
      <c r="H23" s="94"/>
      <c r="I23" s="94"/>
      <c r="J23" s="94"/>
      <c r="K23" s="94"/>
      <c r="L23" s="94"/>
      <c r="M23" s="94"/>
      <c r="N23" s="94"/>
      <c r="O23" s="95"/>
      <c r="P23" s="95"/>
      <c r="Q23" s="95"/>
      <c r="R23" s="95"/>
      <c r="S23" s="95"/>
    </row>
    <row r="24" spans="1:19" ht="10.5" customHeight="1">
      <c r="A24" s="88"/>
      <c r="B24" s="89"/>
      <c r="C24" s="90"/>
      <c r="D24" s="91"/>
      <c r="E24" s="92"/>
      <c r="F24" s="93"/>
      <c r="G24" s="94"/>
      <c r="H24" s="94"/>
      <c r="I24" s="94"/>
      <c r="J24" s="94"/>
      <c r="K24" s="94"/>
      <c r="L24" s="94"/>
      <c r="M24" s="94"/>
      <c r="N24" s="94"/>
      <c r="O24" s="95"/>
      <c r="P24" s="95"/>
      <c r="Q24" s="95"/>
      <c r="R24" s="95"/>
      <c r="S24" s="95"/>
    </row>
    <row r="25" spans="1:19" ht="15">
      <c r="A25" s="631" t="s">
        <v>162</v>
      </c>
      <c r="B25" s="631"/>
      <c r="C25" s="631"/>
      <c r="D25" s="631"/>
      <c r="E25" s="631"/>
      <c r="F25" s="93"/>
      <c r="G25" s="94"/>
      <c r="H25" s="94"/>
      <c r="I25" s="94"/>
      <c r="J25" s="94"/>
      <c r="K25" s="94"/>
      <c r="L25" s="94"/>
      <c r="M25" s="94"/>
      <c r="N25" s="94"/>
      <c r="O25" s="95"/>
      <c r="P25" s="95"/>
      <c r="Q25" s="95"/>
      <c r="R25" s="95"/>
      <c r="S25" s="95"/>
    </row>
    <row r="26" spans="1:19" ht="15" customHeight="1">
      <c r="A26" s="632" t="s">
        <v>163</v>
      </c>
      <c r="B26" s="633"/>
      <c r="C26" s="633"/>
      <c r="D26" s="633"/>
      <c r="E26" s="633"/>
      <c r="F26" s="633"/>
      <c r="G26" s="633"/>
      <c r="H26" s="633"/>
      <c r="I26" s="633"/>
      <c r="J26" s="633"/>
      <c r="K26" s="633"/>
      <c r="L26" s="633"/>
      <c r="M26" s="633"/>
      <c r="N26" s="633"/>
      <c r="O26" s="633"/>
      <c r="P26" s="633"/>
      <c r="Q26" s="633"/>
      <c r="R26" s="633"/>
      <c r="S26" s="634"/>
    </row>
    <row r="27" spans="1:19" ht="11.25" customHeight="1">
      <c r="A27" s="87"/>
      <c r="B27" s="87"/>
      <c r="C27" s="87"/>
      <c r="D27" s="87"/>
      <c r="E27" s="87"/>
      <c r="F27" s="87"/>
      <c r="G27" s="87"/>
      <c r="H27" s="87"/>
      <c r="I27" s="87"/>
      <c r="J27" s="87"/>
      <c r="K27" s="87"/>
      <c r="L27" s="87"/>
      <c r="M27" s="87"/>
      <c r="N27" s="87"/>
      <c r="O27" s="87"/>
      <c r="P27" s="87"/>
      <c r="Q27" s="87"/>
      <c r="R27" s="87"/>
      <c r="S27" s="87"/>
    </row>
    <row r="28" spans="1:19" ht="11.25" customHeight="1">
      <c r="A28" s="88"/>
      <c r="B28" s="87"/>
      <c r="C28" s="87"/>
      <c r="D28" s="87"/>
      <c r="E28" s="87"/>
      <c r="F28" s="87"/>
      <c r="G28" s="87"/>
      <c r="H28" s="87"/>
      <c r="I28" s="87"/>
      <c r="J28" s="87"/>
      <c r="K28" s="87"/>
      <c r="L28" s="87"/>
      <c r="M28" s="87"/>
      <c r="N28" s="87"/>
      <c r="O28" s="87"/>
      <c r="P28" s="87"/>
      <c r="Q28" s="87"/>
      <c r="R28" s="87"/>
      <c r="S28" s="87"/>
    </row>
    <row r="29" spans="1:19" ht="15">
      <c r="A29" s="631" t="s">
        <v>164</v>
      </c>
      <c r="B29" s="631"/>
      <c r="C29" s="631"/>
      <c r="D29" s="631"/>
      <c r="E29" s="631"/>
      <c r="F29" s="93"/>
      <c r="G29" s="94"/>
      <c r="H29" s="94"/>
      <c r="I29" s="94"/>
      <c r="J29" s="94"/>
      <c r="K29" s="94"/>
      <c r="L29" s="94"/>
      <c r="M29" s="94"/>
      <c r="N29" s="94"/>
      <c r="O29" s="95"/>
      <c r="P29" s="95"/>
      <c r="Q29" s="95"/>
      <c r="R29" s="95"/>
      <c r="S29" s="95"/>
    </row>
    <row r="30" spans="1:19" ht="15">
      <c r="A30" s="632" t="s">
        <v>165</v>
      </c>
      <c r="B30" s="633"/>
      <c r="C30" s="633"/>
      <c r="D30" s="633"/>
      <c r="E30" s="633"/>
      <c r="F30" s="633"/>
      <c r="G30" s="633"/>
      <c r="H30" s="633"/>
      <c r="I30" s="633"/>
      <c r="J30" s="633"/>
      <c r="K30" s="633"/>
      <c r="L30" s="633"/>
      <c r="M30" s="633"/>
      <c r="N30" s="633"/>
      <c r="O30" s="633"/>
      <c r="P30" s="633"/>
      <c r="Q30" s="633"/>
      <c r="R30" s="633"/>
      <c r="S30" s="634"/>
    </row>
    <row r="31" spans="1:19" ht="9" customHeight="1">
      <c r="A31" s="103"/>
      <c r="B31" s="97"/>
      <c r="C31" s="98"/>
      <c r="D31" s="99"/>
      <c r="E31" s="100"/>
      <c r="F31" s="101"/>
      <c r="G31" s="117"/>
      <c r="H31" s="117"/>
      <c r="I31" s="117"/>
      <c r="J31" s="117"/>
      <c r="K31" s="117"/>
      <c r="L31" s="117"/>
      <c r="M31" s="117"/>
      <c r="N31" s="117"/>
      <c r="O31" s="46"/>
      <c r="P31" s="46"/>
      <c r="Q31" s="46"/>
      <c r="R31" s="46"/>
      <c r="S31" s="46"/>
    </row>
    <row r="32" spans="1:19" ht="9.75" customHeight="1">
      <c r="A32" s="88"/>
      <c r="B32" s="97"/>
      <c r="C32" s="98"/>
      <c r="D32" s="99"/>
      <c r="E32" s="100"/>
      <c r="F32" s="101"/>
      <c r="G32" s="117"/>
      <c r="H32" s="117"/>
      <c r="I32" s="117"/>
      <c r="J32" s="117"/>
      <c r="K32" s="117"/>
      <c r="L32" s="117"/>
      <c r="M32" s="117"/>
      <c r="N32" s="117"/>
      <c r="O32" s="46"/>
      <c r="P32" s="46"/>
      <c r="Q32" s="46"/>
      <c r="R32" s="46"/>
      <c r="S32" s="46"/>
    </row>
    <row r="33" spans="1:19" ht="14.25" customHeight="1">
      <c r="A33" s="631" t="s">
        <v>166</v>
      </c>
      <c r="B33" s="631"/>
      <c r="C33" s="631"/>
      <c r="D33" s="631"/>
      <c r="E33" s="631"/>
      <c r="F33" s="93"/>
      <c r="G33" s="94"/>
      <c r="H33" s="94"/>
      <c r="I33" s="94"/>
      <c r="J33" s="94"/>
      <c r="K33" s="94"/>
      <c r="L33" s="94"/>
      <c r="M33" s="94"/>
      <c r="N33" s="94"/>
      <c r="O33" s="95"/>
      <c r="P33" s="95"/>
      <c r="Q33" s="95"/>
      <c r="R33" s="95"/>
      <c r="S33" s="95"/>
    </row>
    <row r="34" spans="1:19" ht="14.25" customHeight="1">
      <c r="A34" s="631" t="s">
        <v>556</v>
      </c>
      <c r="B34" s="631"/>
      <c r="C34" s="631"/>
      <c r="D34" s="631"/>
      <c r="E34" s="631"/>
      <c r="F34" s="363">
        <f>F9+F13</f>
        <v>245.022</v>
      </c>
      <c r="G34" s="93"/>
      <c r="H34" s="363">
        <f aca="true" t="shared" si="0" ref="H34:N34">H9+H13</f>
        <v>61.25</v>
      </c>
      <c r="I34" s="363"/>
      <c r="J34" s="363">
        <f t="shared" si="0"/>
        <v>61.25</v>
      </c>
      <c r="K34" s="363"/>
      <c r="L34" s="363">
        <f t="shared" si="0"/>
        <v>61.25</v>
      </c>
      <c r="M34" s="363"/>
      <c r="N34" s="363">
        <f t="shared" si="0"/>
        <v>61.27</v>
      </c>
      <c r="O34" s="95"/>
      <c r="P34" s="95"/>
      <c r="Q34" s="95"/>
      <c r="R34" s="95"/>
      <c r="S34" s="95"/>
    </row>
    <row r="35" ht="8.25" customHeight="1"/>
    <row r="36" spans="1:20" ht="15">
      <c r="A36" s="637" t="s">
        <v>644</v>
      </c>
      <c r="B36" s="637"/>
      <c r="C36" s="637"/>
      <c r="D36" s="637"/>
      <c r="E36" s="637"/>
      <c r="F36" s="637"/>
      <c r="G36" s="637"/>
      <c r="H36" s="637"/>
      <c r="I36" s="637"/>
      <c r="J36" s="637"/>
      <c r="K36" s="637"/>
      <c r="L36" s="637"/>
      <c r="M36" s="637"/>
      <c r="N36" s="637"/>
      <c r="O36" s="637"/>
      <c r="P36" s="637"/>
      <c r="Q36" s="637"/>
      <c r="R36" s="637"/>
      <c r="S36" s="637"/>
      <c r="T36" s="637"/>
    </row>
    <row r="37" ht="15" customHeight="1"/>
    <row r="38" spans="1:20" s="7" customFormat="1" ht="15.75">
      <c r="A38" s="131"/>
      <c r="B38" s="377" t="s">
        <v>739</v>
      </c>
      <c r="C38" s="49"/>
      <c r="D38" s="382"/>
      <c r="E38" s="382"/>
      <c r="F38" s="382"/>
      <c r="G38" s="382"/>
      <c r="H38" s="49"/>
      <c r="I38" s="624" t="s">
        <v>649</v>
      </c>
      <c r="J38" s="624"/>
      <c r="K38" s="624"/>
      <c r="L38" s="49"/>
      <c r="M38" s="49"/>
      <c r="N38" s="274"/>
      <c r="O38" s="274"/>
      <c r="P38" s="274"/>
      <c r="Q38" s="274"/>
      <c r="R38" s="274"/>
      <c r="S38" s="274"/>
      <c r="T38" s="274"/>
    </row>
    <row r="39" spans="1:20" s="7" customFormat="1" ht="15.75">
      <c r="A39" s="134"/>
      <c r="B39" s="17" t="s">
        <v>568</v>
      </c>
      <c r="C39" s="49"/>
      <c r="D39" s="49"/>
      <c r="E39" s="49"/>
      <c r="F39" s="49"/>
      <c r="G39" s="49"/>
      <c r="H39" s="49"/>
      <c r="I39" s="16"/>
      <c r="J39" s="16" t="s">
        <v>567</v>
      </c>
      <c r="K39" s="16"/>
      <c r="L39" s="49"/>
      <c r="M39" s="49"/>
      <c r="N39" s="274"/>
      <c r="O39" s="274"/>
      <c r="P39" s="274"/>
      <c r="Q39" s="274"/>
      <c r="R39" s="274"/>
      <c r="S39" s="274"/>
      <c r="T39" s="274"/>
    </row>
    <row r="40" spans="1:20" s="7" customFormat="1" ht="9.75" customHeight="1">
      <c r="A40" s="49"/>
      <c r="B40" s="17"/>
      <c r="C40" s="49"/>
      <c r="D40" s="49"/>
      <c r="E40" s="49"/>
      <c r="F40" s="49"/>
      <c r="G40" s="49"/>
      <c r="H40" s="49"/>
      <c r="I40" s="49"/>
      <c r="J40" s="49"/>
      <c r="K40" s="49"/>
      <c r="L40" s="49"/>
      <c r="M40" s="49"/>
      <c r="N40" s="49"/>
      <c r="O40" s="274"/>
      <c r="P40" s="274"/>
      <c r="Q40" s="274"/>
      <c r="R40" s="274"/>
      <c r="S40" s="274"/>
      <c r="T40" s="274"/>
    </row>
    <row r="41" spans="1:20" s="7" customFormat="1" ht="15.75">
      <c r="A41" s="49"/>
      <c r="B41" s="18" t="s">
        <v>751</v>
      </c>
      <c r="C41" s="49"/>
      <c r="D41" s="274"/>
      <c r="E41" s="219"/>
      <c r="F41" s="636" t="s">
        <v>150</v>
      </c>
      <c r="G41" s="636"/>
      <c r="H41" s="49"/>
      <c r="I41" s="49"/>
      <c r="J41" s="49"/>
      <c r="K41" s="49"/>
      <c r="L41" s="49"/>
      <c r="M41" s="49"/>
      <c r="N41" s="49"/>
      <c r="O41" s="274"/>
      <c r="P41" s="274"/>
      <c r="Q41" s="274"/>
      <c r="R41" s="274"/>
      <c r="S41" s="274">
        <v>36</v>
      </c>
      <c r="T41" s="274"/>
    </row>
    <row r="42" spans="1:20" s="133" customFormat="1" ht="12.75">
      <c r="A42" s="138"/>
      <c r="B42" s="138"/>
      <c r="C42" s="130"/>
      <c r="D42" s="130"/>
      <c r="E42" s="130"/>
      <c r="F42" s="130"/>
      <c r="G42" s="130"/>
      <c r="H42" s="130"/>
      <c r="I42" s="130"/>
      <c r="J42" s="130"/>
      <c r="K42" s="130"/>
      <c r="L42" s="130"/>
      <c r="M42" s="130"/>
      <c r="N42" s="130"/>
      <c r="O42" s="130"/>
      <c r="P42" s="130"/>
      <c r="Q42" s="130"/>
      <c r="R42" s="130"/>
      <c r="S42" s="130"/>
      <c r="T42" s="130"/>
    </row>
    <row r="43" s="121" customFormat="1" ht="15">
      <c r="A43" s="210"/>
    </row>
  </sheetData>
  <sheetProtection insertRows="0" deleteRows="0"/>
  <mergeCells count="36">
    <mergeCell ref="F41:G41"/>
    <mergeCell ref="A36:T36"/>
    <mergeCell ref="Q2:Q4"/>
    <mergeCell ref="R2:R4"/>
    <mergeCell ref="A2:A4"/>
    <mergeCell ref="A6:S6"/>
    <mergeCell ref="A14:S14"/>
    <mergeCell ref="A18:S18"/>
    <mergeCell ref="K3:L3"/>
    <mergeCell ref="A33:E33"/>
    <mergeCell ref="A1:S1"/>
    <mergeCell ref="O2:O4"/>
    <mergeCell ref="S2:S4"/>
    <mergeCell ref="E2:F2"/>
    <mergeCell ref="G2:N2"/>
    <mergeCell ref="E3:E4"/>
    <mergeCell ref="F3:F4"/>
    <mergeCell ref="P2:P4"/>
    <mergeCell ref="A21:E21"/>
    <mergeCell ref="G3:H3"/>
    <mergeCell ref="A22:S22"/>
    <mergeCell ref="A10:S10"/>
    <mergeCell ref="A29:E29"/>
    <mergeCell ref="A25:E25"/>
    <mergeCell ref="A26:S26"/>
    <mergeCell ref="A30:S30"/>
    <mergeCell ref="I38:K38"/>
    <mergeCell ref="M3:N3"/>
    <mergeCell ref="A17:E17"/>
    <mergeCell ref="A9:E9"/>
    <mergeCell ref="B2:B4"/>
    <mergeCell ref="C2:C4"/>
    <mergeCell ref="D2:D4"/>
    <mergeCell ref="I3:J3"/>
    <mergeCell ref="A13:E13"/>
    <mergeCell ref="A34:E34"/>
  </mergeCells>
  <printOptions/>
  <pageMargins left="0.63" right="0.25" top="0.58" bottom="0.31" header="0.17" footer="0.18"/>
  <pageSetup fitToHeight="1" fitToWidth="1" horizontalDpi="600" verticalDpi="600" orientation="landscape" paperSize="9" scale="64" r:id="rId1"/>
</worksheet>
</file>

<file path=xl/worksheets/sheet33.xml><?xml version="1.0" encoding="utf-8"?>
<worksheet xmlns="http://schemas.openxmlformats.org/spreadsheetml/2006/main" xmlns:r="http://schemas.openxmlformats.org/officeDocument/2006/relationships">
  <sheetPr codeName="Лист33"/>
  <dimension ref="A1:K42"/>
  <sheetViews>
    <sheetView zoomScalePageLayoutView="0" workbookViewId="0" topLeftCell="A1">
      <selection activeCell="I51" sqref="I51"/>
    </sheetView>
  </sheetViews>
  <sheetFormatPr defaultColWidth="9.00390625" defaultRowHeight="12.75"/>
  <cols>
    <col min="1" max="1" width="4.25390625" style="13" customWidth="1"/>
    <col min="2" max="2" width="19.625" style="13" customWidth="1"/>
    <col min="3" max="3" width="11.125" style="13" customWidth="1"/>
    <col min="4" max="4" width="16.25390625" style="13" customWidth="1"/>
    <col min="5" max="5" width="10.75390625" style="13" customWidth="1"/>
    <col min="6" max="6" width="11.375" style="13" customWidth="1"/>
    <col min="7" max="7" width="13.875" style="13" customWidth="1"/>
    <col min="8" max="8" width="14.00390625" style="13" customWidth="1"/>
    <col min="9" max="9" width="15.00390625" style="13" customWidth="1"/>
    <col min="10" max="10" width="18.00390625" style="13" customWidth="1"/>
    <col min="11" max="11" width="11.375" style="13" customWidth="1"/>
    <col min="12" max="16384" width="9.125" style="13" customWidth="1"/>
  </cols>
  <sheetData>
    <row r="1" spans="1:11" s="19" customFormat="1" ht="21" customHeight="1">
      <c r="A1" s="468" t="s">
        <v>408</v>
      </c>
      <c r="B1" s="469"/>
      <c r="C1" s="469"/>
      <c r="D1" s="469"/>
      <c r="E1" s="469"/>
      <c r="F1" s="469"/>
      <c r="G1" s="469"/>
      <c r="H1" s="469"/>
      <c r="I1" s="469"/>
      <c r="J1" s="469"/>
      <c r="K1" s="470"/>
    </row>
    <row r="2" spans="1:11" s="19" customFormat="1" ht="15" customHeight="1">
      <c r="A2" s="496" t="s">
        <v>175</v>
      </c>
      <c r="B2" s="496" t="s">
        <v>193</v>
      </c>
      <c r="C2" s="496" t="s">
        <v>194</v>
      </c>
      <c r="D2" s="496" t="s">
        <v>78</v>
      </c>
      <c r="E2" s="567" t="s">
        <v>437</v>
      </c>
      <c r="F2" s="568"/>
      <c r="G2" s="536"/>
      <c r="H2" s="496" t="s">
        <v>195</v>
      </c>
      <c r="I2" s="561" t="s">
        <v>334</v>
      </c>
      <c r="J2" s="561" t="s">
        <v>168</v>
      </c>
      <c r="K2" s="496" t="s">
        <v>225</v>
      </c>
    </row>
    <row r="3" spans="1:11" s="19" customFormat="1" ht="28.5" customHeight="1">
      <c r="A3" s="496"/>
      <c r="B3" s="496"/>
      <c r="C3" s="496"/>
      <c r="D3" s="496"/>
      <c r="E3" s="496" t="s">
        <v>189</v>
      </c>
      <c r="F3" s="496" t="s">
        <v>515</v>
      </c>
      <c r="G3" s="561" t="s">
        <v>645</v>
      </c>
      <c r="H3" s="496"/>
      <c r="I3" s="635"/>
      <c r="J3" s="635"/>
      <c r="K3" s="496"/>
    </row>
    <row r="4" spans="1:11" s="19" customFormat="1" ht="33" customHeight="1">
      <c r="A4" s="496"/>
      <c r="B4" s="496"/>
      <c r="C4" s="496"/>
      <c r="D4" s="496"/>
      <c r="E4" s="496"/>
      <c r="F4" s="496"/>
      <c r="G4" s="562"/>
      <c r="H4" s="496"/>
      <c r="I4" s="562"/>
      <c r="J4" s="562"/>
      <c r="K4" s="496"/>
    </row>
    <row r="5" spans="1:11" s="19" customFormat="1" ht="12.75" customHeight="1">
      <c r="A5" s="46">
        <v>1</v>
      </c>
      <c r="B5" s="46">
        <v>2</v>
      </c>
      <c r="C5" s="46">
        <v>3</v>
      </c>
      <c r="D5" s="46">
        <v>4</v>
      </c>
      <c r="E5" s="46">
        <v>5</v>
      </c>
      <c r="F5" s="46">
        <v>6</v>
      </c>
      <c r="G5" s="46">
        <v>7</v>
      </c>
      <c r="H5" s="46">
        <v>8</v>
      </c>
      <c r="I5" s="46">
        <v>9</v>
      </c>
      <c r="J5" s="46">
        <v>10</v>
      </c>
      <c r="K5" s="46">
        <v>11</v>
      </c>
    </row>
    <row r="6" spans="1:11" ht="14.25">
      <c r="A6" s="632" t="s">
        <v>153</v>
      </c>
      <c r="B6" s="633"/>
      <c r="C6" s="633"/>
      <c r="D6" s="633"/>
      <c r="E6" s="633"/>
      <c r="F6" s="633"/>
      <c r="G6" s="633"/>
      <c r="H6" s="633"/>
      <c r="I6" s="633"/>
      <c r="J6" s="633"/>
      <c r="K6" s="634"/>
    </row>
    <row r="7" spans="1:11" ht="15">
      <c r="A7" s="87"/>
      <c r="B7" s="87"/>
      <c r="C7" s="87"/>
      <c r="D7" s="87"/>
      <c r="E7" s="87"/>
      <c r="F7" s="87"/>
      <c r="G7" s="87"/>
      <c r="H7" s="87"/>
      <c r="I7" s="87"/>
      <c r="J7" s="87"/>
      <c r="K7" s="87"/>
    </row>
    <row r="8" spans="1:11" ht="15">
      <c r="A8" s="88"/>
      <c r="B8" s="87"/>
      <c r="C8" s="87"/>
      <c r="D8" s="87"/>
      <c r="E8" s="87"/>
      <c r="F8" s="87"/>
      <c r="G8" s="87"/>
      <c r="H8" s="87"/>
      <c r="I8" s="87"/>
      <c r="J8" s="87"/>
      <c r="K8" s="87"/>
    </row>
    <row r="9" spans="1:11" ht="12.75" customHeight="1">
      <c r="A9" s="625" t="s">
        <v>154</v>
      </c>
      <c r="B9" s="626"/>
      <c r="C9" s="626"/>
      <c r="D9" s="626"/>
      <c r="E9" s="627"/>
      <c r="F9" s="93"/>
      <c r="G9" s="93"/>
      <c r="H9" s="95"/>
      <c r="I9" s="95"/>
      <c r="J9" s="95"/>
      <c r="K9" s="95"/>
    </row>
    <row r="10" spans="1:11" ht="14.25">
      <c r="A10" s="632" t="s">
        <v>155</v>
      </c>
      <c r="B10" s="633"/>
      <c r="C10" s="633"/>
      <c r="D10" s="633"/>
      <c r="E10" s="633"/>
      <c r="F10" s="633"/>
      <c r="G10" s="633"/>
      <c r="H10" s="633"/>
      <c r="I10" s="633"/>
      <c r="J10" s="633"/>
      <c r="K10" s="634"/>
    </row>
    <row r="11" spans="1:11" ht="15">
      <c r="A11" s="87"/>
      <c r="B11" s="87"/>
      <c r="C11" s="87"/>
      <c r="D11" s="87"/>
      <c r="E11" s="87"/>
      <c r="F11" s="87"/>
      <c r="G11" s="87"/>
      <c r="H11" s="87"/>
      <c r="I11" s="87"/>
      <c r="J11" s="87"/>
      <c r="K11" s="87"/>
    </row>
    <row r="12" spans="1:11" ht="15">
      <c r="A12" s="88"/>
      <c r="B12" s="87"/>
      <c r="C12" s="87"/>
      <c r="D12" s="87"/>
      <c r="E12" s="87"/>
      <c r="F12" s="87"/>
      <c r="G12" s="87"/>
      <c r="H12" s="87"/>
      <c r="I12" s="87"/>
      <c r="J12" s="87"/>
      <c r="K12" s="87"/>
    </row>
    <row r="13" spans="1:11" ht="12.75" customHeight="1">
      <c r="A13" s="628" t="s">
        <v>156</v>
      </c>
      <c r="B13" s="629"/>
      <c r="C13" s="629"/>
      <c r="D13" s="629"/>
      <c r="E13" s="630"/>
      <c r="F13" s="93"/>
      <c r="G13" s="93"/>
      <c r="H13" s="95"/>
      <c r="I13" s="95"/>
      <c r="J13" s="95"/>
      <c r="K13" s="95"/>
    </row>
    <row r="14" spans="1:11" ht="14.25">
      <c r="A14" s="632" t="s">
        <v>157</v>
      </c>
      <c r="B14" s="633"/>
      <c r="C14" s="633"/>
      <c r="D14" s="633"/>
      <c r="E14" s="633"/>
      <c r="F14" s="633"/>
      <c r="G14" s="633"/>
      <c r="H14" s="633"/>
      <c r="I14" s="633"/>
      <c r="J14" s="633"/>
      <c r="K14" s="634"/>
    </row>
    <row r="15" spans="1:11" s="216" customFormat="1" ht="15">
      <c r="A15" s="96"/>
      <c r="B15" s="97"/>
      <c r="C15" s="98"/>
      <c r="D15" s="99"/>
      <c r="E15" s="100"/>
      <c r="F15" s="101"/>
      <c r="G15" s="101"/>
      <c r="H15" s="46"/>
      <c r="I15" s="46"/>
      <c r="J15" s="46"/>
      <c r="K15" s="46"/>
    </row>
    <row r="16" spans="1:11" s="216" customFormat="1" ht="15">
      <c r="A16" s="88"/>
      <c r="B16" s="97"/>
      <c r="C16" s="98"/>
      <c r="D16" s="99"/>
      <c r="E16" s="100"/>
      <c r="F16" s="101"/>
      <c r="G16" s="101"/>
      <c r="H16" s="46"/>
      <c r="I16" s="46"/>
      <c r="J16" s="46"/>
      <c r="K16" s="46"/>
    </row>
    <row r="17" spans="1:11" ht="14.25">
      <c r="A17" s="625" t="s">
        <v>158</v>
      </c>
      <c r="B17" s="626"/>
      <c r="C17" s="626"/>
      <c r="D17" s="626"/>
      <c r="E17" s="627"/>
      <c r="F17" s="93"/>
      <c r="G17" s="93"/>
      <c r="H17" s="95"/>
      <c r="I17" s="95"/>
      <c r="J17" s="95"/>
      <c r="K17" s="95"/>
    </row>
    <row r="18" spans="1:11" ht="14.25">
      <c r="A18" s="632" t="s">
        <v>159</v>
      </c>
      <c r="B18" s="633"/>
      <c r="C18" s="633"/>
      <c r="D18" s="633"/>
      <c r="E18" s="633"/>
      <c r="F18" s="633"/>
      <c r="G18" s="633"/>
      <c r="H18" s="633"/>
      <c r="I18" s="633"/>
      <c r="J18" s="633"/>
      <c r="K18" s="634"/>
    </row>
    <row r="19" spans="1:11" ht="14.25">
      <c r="A19" s="102"/>
      <c r="B19" s="89"/>
      <c r="C19" s="90"/>
      <c r="D19" s="91"/>
      <c r="E19" s="92"/>
      <c r="F19" s="93"/>
      <c r="G19" s="93"/>
      <c r="H19" s="95"/>
      <c r="I19" s="95"/>
      <c r="J19" s="95"/>
      <c r="K19" s="95"/>
    </row>
    <row r="20" spans="1:11" ht="14.25">
      <c r="A20" s="88"/>
      <c r="B20" s="89"/>
      <c r="C20" s="90"/>
      <c r="D20" s="91"/>
      <c r="E20" s="92"/>
      <c r="F20" s="93"/>
      <c r="G20" s="93"/>
      <c r="H20" s="95"/>
      <c r="I20" s="95"/>
      <c r="J20" s="95"/>
      <c r="K20" s="95"/>
    </row>
    <row r="21" spans="1:11" ht="14.25">
      <c r="A21" s="631" t="s">
        <v>160</v>
      </c>
      <c r="B21" s="631"/>
      <c r="C21" s="631"/>
      <c r="D21" s="631"/>
      <c r="E21" s="631"/>
      <c r="F21" s="93"/>
      <c r="G21" s="93"/>
      <c r="H21" s="95"/>
      <c r="I21" s="95"/>
      <c r="J21" s="95"/>
      <c r="K21" s="95"/>
    </row>
    <row r="22" spans="1:11" ht="14.25">
      <c r="A22" s="632" t="s">
        <v>161</v>
      </c>
      <c r="B22" s="633"/>
      <c r="C22" s="633"/>
      <c r="D22" s="633"/>
      <c r="E22" s="633"/>
      <c r="F22" s="633"/>
      <c r="G22" s="633"/>
      <c r="H22" s="633"/>
      <c r="I22" s="633"/>
      <c r="J22" s="633"/>
      <c r="K22" s="634"/>
    </row>
    <row r="23" spans="1:11" ht="14.25">
      <c r="A23" s="102"/>
      <c r="B23" s="89"/>
      <c r="C23" s="90"/>
      <c r="D23" s="91"/>
      <c r="E23" s="92"/>
      <c r="F23" s="93"/>
      <c r="G23" s="93"/>
      <c r="H23" s="95"/>
      <c r="I23" s="95"/>
      <c r="J23" s="95"/>
      <c r="K23" s="95"/>
    </row>
    <row r="24" spans="1:11" ht="14.25">
      <c r="A24" s="88"/>
      <c r="B24" s="89"/>
      <c r="C24" s="90"/>
      <c r="D24" s="91"/>
      <c r="E24" s="92"/>
      <c r="F24" s="93"/>
      <c r="G24" s="93"/>
      <c r="H24" s="95"/>
      <c r="I24" s="95"/>
      <c r="J24" s="95"/>
      <c r="K24" s="95"/>
    </row>
    <row r="25" spans="1:11" ht="14.25">
      <c r="A25" s="631" t="s">
        <v>162</v>
      </c>
      <c r="B25" s="631"/>
      <c r="C25" s="631"/>
      <c r="D25" s="631"/>
      <c r="E25" s="631"/>
      <c r="F25" s="93"/>
      <c r="G25" s="93"/>
      <c r="H25" s="95"/>
      <c r="I25" s="95"/>
      <c r="J25" s="95"/>
      <c r="K25" s="95"/>
    </row>
    <row r="26" spans="1:11" ht="15" customHeight="1">
      <c r="A26" s="632" t="s">
        <v>163</v>
      </c>
      <c r="B26" s="633"/>
      <c r="C26" s="633"/>
      <c r="D26" s="633"/>
      <c r="E26" s="633"/>
      <c r="F26" s="633"/>
      <c r="G26" s="633"/>
      <c r="H26" s="633"/>
      <c r="I26" s="633"/>
      <c r="J26" s="633"/>
      <c r="K26" s="634"/>
    </row>
    <row r="27" spans="1:11" ht="15">
      <c r="A27" s="87"/>
      <c r="B27" s="87"/>
      <c r="C27" s="87"/>
      <c r="D27" s="87"/>
      <c r="E27" s="87"/>
      <c r="F27" s="87"/>
      <c r="G27" s="87"/>
      <c r="H27" s="87"/>
      <c r="I27" s="87"/>
      <c r="J27" s="87"/>
      <c r="K27" s="87"/>
    </row>
    <row r="28" spans="1:11" ht="15">
      <c r="A28" s="88"/>
      <c r="B28" s="87"/>
      <c r="C28" s="87"/>
      <c r="D28" s="87"/>
      <c r="E28" s="87"/>
      <c r="F28" s="87"/>
      <c r="G28" s="87"/>
      <c r="H28" s="87"/>
      <c r="I28" s="87"/>
      <c r="J28" s="87"/>
      <c r="K28" s="87"/>
    </row>
    <row r="29" spans="1:11" ht="12.75" customHeight="1">
      <c r="A29" s="631" t="s">
        <v>164</v>
      </c>
      <c r="B29" s="631"/>
      <c r="C29" s="631"/>
      <c r="D29" s="631"/>
      <c r="E29" s="631"/>
      <c r="F29" s="93"/>
      <c r="G29" s="93"/>
      <c r="H29" s="95"/>
      <c r="I29" s="95"/>
      <c r="J29" s="95"/>
      <c r="K29" s="95"/>
    </row>
    <row r="30" spans="1:11" ht="14.25">
      <c r="A30" s="632" t="s">
        <v>165</v>
      </c>
      <c r="B30" s="633"/>
      <c r="C30" s="633"/>
      <c r="D30" s="633"/>
      <c r="E30" s="633"/>
      <c r="F30" s="633"/>
      <c r="G30" s="633"/>
      <c r="H30" s="633"/>
      <c r="I30" s="633"/>
      <c r="J30" s="633"/>
      <c r="K30" s="634"/>
    </row>
    <row r="31" spans="1:11" s="216" customFormat="1" ht="15">
      <c r="A31" s="103"/>
      <c r="B31" s="97"/>
      <c r="C31" s="98"/>
      <c r="D31" s="99"/>
      <c r="E31" s="100"/>
      <c r="F31" s="101"/>
      <c r="G31" s="101"/>
      <c r="H31" s="46"/>
      <c r="I31" s="46"/>
      <c r="J31" s="46"/>
      <c r="K31" s="46"/>
    </row>
    <row r="32" spans="1:11" s="216" customFormat="1" ht="15">
      <c r="A32" s="88"/>
      <c r="B32" s="97"/>
      <c r="C32" s="98"/>
      <c r="D32" s="99"/>
      <c r="E32" s="100"/>
      <c r="F32" s="101"/>
      <c r="G32" s="101"/>
      <c r="H32" s="46"/>
      <c r="I32" s="46"/>
      <c r="J32" s="46"/>
      <c r="K32" s="46"/>
    </row>
    <row r="33" spans="1:11" ht="14.25">
      <c r="A33" s="631" t="s">
        <v>166</v>
      </c>
      <c r="B33" s="631"/>
      <c r="C33" s="631"/>
      <c r="D33" s="631"/>
      <c r="E33" s="631"/>
      <c r="F33" s="93"/>
      <c r="G33" s="93"/>
      <c r="H33" s="95"/>
      <c r="I33" s="95"/>
      <c r="J33" s="95"/>
      <c r="K33" s="95"/>
    </row>
    <row r="34" spans="1:11" ht="12.75" customHeight="1">
      <c r="A34" s="631" t="s">
        <v>471</v>
      </c>
      <c r="B34" s="631"/>
      <c r="C34" s="631"/>
      <c r="D34" s="631"/>
      <c r="E34" s="631"/>
      <c r="F34" s="93"/>
      <c r="G34" s="93"/>
      <c r="H34" s="95"/>
      <c r="I34" s="95"/>
      <c r="J34" s="95"/>
      <c r="K34" s="95"/>
    </row>
    <row r="35" spans="1:11" ht="12.75">
      <c r="A35" s="275"/>
      <c r="B35" s="275"/>
      <c r="C35" s="275"/>
      <c r="D35" s="275"/>
      <c r="E35" s="275"/>
      <c r="F35" s="275"/>
      <c r="G35" s="275"/>
      <c r="H35" s="275"/>
      <c r="I35" s="275"/>
      <c r="J35" s="275"/>
      <c r="K35" s="275"/>
    </row>
    <row r="36" spans="1:11" ht="12.75">
      <c r="A36" s="275"/>
      <c r="B36" s="275"/>
      <c r="C36" s="275"/>
      <c r="D36" s="275"/>
      <c r="E36" s="275"/>
      <c r="F36" s="275"/>
      <c r="G36" s="275"/>
      <c r="H36" s="275"/>
      <c r="I36" s="275"/>
      <c r="J36" s="275"/>
      <c r="K36" s="275"/>
    </row>
    <row r="42" ht="12.75">
      <c r="K42" s="13">
        <v>37</v>
      </c>
    </row>
  </sheetData>
  <sheetProtection/>
  <mergeCells count="28">
    <mergeCell ref="A13:E13"/>
    <mergeCell ref="A14:K14"/>
    <mergeCell ref="A1:K1"/>
    <mergeCell ref="A2:A4"/>
    <mergeCell ref="B2:B4"/>
    <mergeCell ref="C2:C4"/>
    <mergeCell ref="D2:D4"/>
    <mergeCell ref="H2:H4"/>
    <mergeCell ref="I2:I4"/>
    <mergeCell ref="J2:J4"/>
    <mergeCell ref="A10:K10"/>
    <mergeCell ref="K2:K4"/>
    <mergeCell ref="E3:E4"/>
    <mergeCell ref="F3:F4"/>
    <mergeCell ref="E2:G2"/>
    <mergeCell ref="A6:K6"/>
    <mergeCell ref="A9:E9"/>
    <mergeCell ref="G3:G4"/>
    <mergeCell ref="A17:E17"/>
    <mergeCell ref="A18:K18"/>
    <mergeCell ref="A34:E34"/>
    <mergeCell ref="A21:E21"/>
    <mergeCell ref="A22:K22"/>
    <mergeCell ref="A25:E25"/>
    <mergeCell ref="A26:K26"/>
    <mergeCell ref="A29:E29"/>
    <mergeCell ref="A30:K30"/>
    <mergeCell ref="A33:E33"/>
  </mergeCells>
  <printOptions/>
  <pageMargins left="0.87" right="0.4330708661417323" top="0.44" bottom="0.2362204724409449" header="0.3937007874015748" footer="0.15748031496062992"/>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codeName="Лист4"/>
  <dimension ref="A1:F32"/>
  <sheetViews>
    <sheetView zoomScalePageLayoutView="0" workbookViewId="0" topLeftCell="A1">
      <selection activeCell="E34" sqref="E34"/>
    </sheetView>
  </sheetViews>
  <sheetFormatPr defaultColWidth="9.00390625" defaultRowHeight="12.75"/>
  <cols>
    <col min="1" max="1" width="26.875" style="1" customWidth="1"/>
    <col min="2" max="2" width="19.875" style="1" customWidth="1"/>
    <col min="3" max="4" width="21.375" style="1" customWidth="1"/>
    <col min="5" max="6" width="21.875" style="1" customWidth="1"/>
    <col min="7" max="16384" width="9.125" style="1" customWidth="1"/>
  </cols>
  <sheetData>
    <row r="1" spans="1:6" ht="24" customHeight="1">
      <c r="A1" s="468" t="s">
        <v>280</v>
      </c>
      <c r="B1" s="469"/>
      <c r="C1" s="469"/>
      <c r="D1" s="469"/>
      <c r="E1" s="469"/>
      <c r="F1" s="470"/>
    </row>
    <row r="2" spans="1:6" ht="40.5" customHeight="1">
      <c r="A2" s="44" t="s">
        <v>79</v>
      </c>
      <c r="B2" s="81">
        <v>2014</v>
      </c>
      <c r="C2" s="81">
        <v>2015</v>
      </c>
      <c r="D2" s="81">
        <v>2016</v>
      </c>
      <c r="E2" s="81">
        <v>2017</v>
      </c>
      <c r="F2" s="81">
        <v>2018</v>
      </c>
    </row>
    <row r="3" spans="1:6" ht="17.25" customHeight="1">
      <c r="A3" s="80" t="s">
        <v>252</v>
      </c>
      <c r="B3" s="366">
        <v>245.02</v>
      </c>
      <c r="C3" s="366">
        <v>254.82</v>
      </c>
      <c r="D3" s="366">
        <v>267.56</v>
      </c>
      <c r="E3" s="366">
        <v>278.26</v>
      </c>
      <c r="F3" s="366">
        <v>289.39</v>
      </c>
    </row>
    <row r="4" spans="1:6" ht="18" customHeight="1">
      <c r="A4" s="80" t="s">
        <v>247</v>
      </c>
      <c r="B4" s="366"/>
      <c r="C4" s="366"/>
      <c r="D4" s="366"/>
      <c r="E4" s="366"/>
      <c r="F4" s="366"/>
    </row>
    <row r="5" spans="1:6" ht="17.25" customHeight="1">
      <c r="A5" s="80" t="s">
        <v>248</v>
      </c>
      <c r="B5" s="366"/>
      <c r="C5" s="366"/>
      <c r="D5" s="366"/>
      <c r="E5" s="366"/>
      <c r="F5" s="366"/>
    </row>
    <row r="6" spans="1:6" ht="16.5" customHeight="1">
      <c r="A6" s="80" t="s">
        <v>249</v>
      </c>
      <c r="B6" s="366"/>
      <c r="C6" s="366"/>
      <c r="D6" s="366"/>
      <c r="E6" s="366"/>
      <c r="F6" s="366"/>
    </row>
    <row r="7" spans="1:6" ht="16.5" customHeight="1">
      <c r="A7" s="80" t="s">
        <v>250</v>
      </c>
      <c r="B7" s="366"/>
      <c r="C7" s="366"/>
      <c r="D7" s="366"/>
      <c r="E7" s="366"/>
      <c r="F7" s="366"/>
    </row>
    <row r="8" spans="1:6" ht="18" customHeight="1">
      <c r="A8" s="80" t="s">
        <v>253</v>
      </c>
      <c r="B8" s="366"/>
      <c r="C8" s="366"/>
      <c r="D8" s="366"/>
      <c r="E8" s="366"/>
      <c r="F8" s="366"/>
    </row>
    <row r="9" spans="1:6" ht="17.25" customHeight="1">
      <c r="A9" s="57" t="s">
        <v>437</v>
      </c>
      <c r="B9" s="297">
        <f>B3</f>
        <v>245.02</v>
      </c>
      <c r="C9" s="297">
        <f>C3</f>
        <v>254.82</v>
      </c>
      <c r="D9" s="297">
        <f>D3</f>
        <v>267.56</v>
      </c>
      <c r="E9" s="297">
        <f>E3</f>
        <v>278.26</v>
      </c>
      <c r="F9" s="297">
        <f>F3</f>
        <v>289.39</v>
      </c>
    </row>
    <row r="10" spans="1:6" ht="12.75">
      <c r="A10" s="194"/>
      <c r="B10" s="194"/>
      <c r="C10" s="194"/>
      <c r="D10" s="194"/>
      <c r="E10" s="194"/>
      <c r="F10" s="194"/>
    </row>
    <row r="11" spans="1:6" ht="15">
      <c r="A11" s="86"/>
      <c r="B11" s="260"/>
      <c r="C11" s="260"/>
      <c r="D11" s="260"/>
      <c r="E11" s="260"/>
      <c r="F11" s="260"/>
    </row>
    <row r="12" spans="1:6" ht="12.75">
      <c r="A12" s="260"/>
      <c r="B12" s="260"/>
      <c r="C12" s="260"/>
      <c r="D12" s="260"/>
      <c r="E12" s="260"/>
      <c r="F12" s="260"/>
    </row>
    <row r="32" ht="12.75">
      <c r="F32" s="1">
        <v>4</v>
      </c>
    </row>
  </sheetData>
  <sheetProtection/>
  <mergeCells count="1">
    <mergeCell ref="A1:F1"/>
  </mergeCells>
  <printOptions/>
  <pageMargins left="0.66" right="0.55" top="0.77"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O121"/>
  <sheetViews>
    <sheetView zoomScalePageLayoutView="0" workbookViewId="0" topLeftCell="A82">
      <selection activeCell="F18" sqref="F18"/>
    </sheetView>
  </sheetViews>
  <sheetFormatPr defaultColWidth="9.00390625" defaultRowHeight="12.75"/>
  <cols>
    <col min="1" max="1" width="4.125" style="1" customWidth="1"/>
    <col min="2" max="2" width="33.00390625" style="1" customWidth="1"/>
    <col min="3" max="3" width="9.25390625" style="1" customWidth="1"/>
    <col min="4" max="4" width="23.625" style="1" customWidth="1"/>
    <col min="5" max="5" width="22.875" style="1" customWidth="1"/>
    <col min="6" max="6" width="25.875" style="1" customWidth="1"/>
    <col min="7" max="16384" width="9.125" style="1" customWidth="1"/>
  </cols>
  <sheetData>
    <row r="1" spans="1:15" ht="22.5" customHeight="1">
      <c r="A1" s="473" t="s">
        <v>577</v>
      </c>
      <c r="B1" s="473"/>
      <c r="C1" s="473"/>
      <c r="D1" s="473"/>
      <c r="E1" s="473"/>
      <c r="F1" s="473"/>
      <c r="G1" s="5"/>
      <c r="H1" s="5"/>
      <c r="I1" s="5"/>
      <c r="J1" s="5"/>
      <c r="K1" s="5"/>
      <c r="L1" s="5"/>
      <c r="M1" s="5"/>
      <c r="N1" s="5"/>
      <c r="O1" s="5"/>
    </row>
    <row r="2" spans="1:6" ht="60.75" customHeight="1">
      <c r="A2" s="44" t="s">
        <v>175</v>
      </c>
      <c r="B2" s="44" t="s">
        <v>519</v>
      </c>
      <c r="C2" s="44" t="s">
        <v>194</v>
      </c>
      <c r="D2" s="54" t="s">
        <v>326</v>
      </c>
      <c r="E2" s="54" t="s">
        <v>327</v>
      </c>
      <c r="F2" s="54" t="s">
        <v>580</v>
      </c>
    </row>
    <row r="3" spans="1:6" ht="13.5" customHeight="1">
      <c r="A3" s="44">
        <v>1</v>
      </c>
      <c r="B3" s="44">
        <v>2</v>
      </c>
      <c r="C3" s="44">
        <v>3</v>
      </c>
      <c r="D3" s="44">
        <v>4</v>
      </c>
      <c r="E3" s="44">
        <v>5</v>
      </c>
      <c r="F3" s="44">
        <v>6</v>
      </c>
    </row>
    <row r="4" spans="1:7" ht="27" customHeight="1">
      <c r="A4" s="471">
        <v>1</v>
      </c>
      <c r="B4" s="55" t="s">
        <v>620</v>
      </c>
      <c r="C4" s="471" t="s">
        <v>521</v>
      </c>
      <c r="D4" s="58">
        <f>D5+D6+D7+D8</f>
        <v>0</v>
      </c>
      <c r="E4" s="58">
        <f>E5+E6+E7+E8</f>
        <v>0</v>
      </c>
      <c r="F4" s="58">
        <f>F5+F6+F7+F8</f>
        <v>0</v>
      </c>
      <c r="G4" s="6"/>
    </row>
    <row r="5" spans="1:7" ht="13.5" customHeight="1">
      <c r="A5" s="471"/>
      <c r="B5" s="56" t="s">
        <v>438</v>
      </c>
      <c r="C5" s="471"/>
      <c r="D5" s="298"/>
      <c r="E5" s="298"/>
      <c r="F5" s="298"/>
      <c r="G5" s="6"/>
    </row>
    <row r="6" spans="1:7" ht="13.5" customHeight="1">
      <c r="A6" s="471"/>
      <c r="B6" s="56" t="s">
        <v>283</v>
      </c>
      <c r="C6" s="471"/>
      <c r="D6" s="298"/>
      <c r="E6" s="298"/>
      <c r="F6" s="298"/>
      <c r="G6" s="6"/>
    </row>
    <row r="7" spans="1:7" ht="13.5" customHeight="1">
      <c r="A7" s="471"/>
      <c r="B7" s="140" t="s">
        <v>281</v>
      </c>
      <c r="C7" s="471"/>
      <c r="D7" s="298"/>
      <c r="E7" s="298"/>
      <c r="F7" s="298"/>
      <c r="G7" s="6"/>
    </row>
    <row r="8" spans="1:7" ht="13.5" customHeight="1">
      <c r="A8" s="471"/>
      <c r="B8" s="56" t="s">
        <v>282</v>
      </c>
      <c r="C8" s="471"/>
      <c r="D8" s="298"/>
      <c r="E8" s="298"/>
      <c r="F8" s="298"/>
      <c r="G8" s="6"/>
    </row>
    <row r="9" spans="1:6" ht="15">
      <c r="A9" s="471">
        <v>2</v>
      </c>
      <c r="B9" s="55" t="s">
        <v>459</v>
      </c>
      <c r="C9" s="471" t="s">
        <v>521</v>
      </c>
      <c r="D9" s="58">
        <f>D10+D11+D12+D13</f>
        <v>0</v>
      </c>
      <c r="E9" s="58">
        <f>E10+E11+E12+E13</f>
        <v>0</v>
      </c>
      <c r="F9" s="58">
        <f>F10+F11+F12+F13</f>
        <v>0</v>
      </c>
    </row>
    <row r="10" spans="1:6" ht="13.5" customHeight="1">
      <c r="A10" s="471"/>
      <c r="B10" s="56" t="s">
        <v>438</v>
      </c>
      <c r="C10" s="471"/>
      <c r="D10" s="298"/>
      <c r="E10" s="298"/>
      <c r="F10" s="298"/>
    </row>
    <row r="11" spans="1:6" ht="13.5" customHeight="1">
      <c r="A11" s="471"/>
      <c r="B11" s="56" t="s">
        <v>283</v>
      </c>
      <c r="C11" s="471"/>
      <c r="D11" s="298"/>
      <c r="E11" s="298"/>
      <c r="F11" s="298"/>
    </row>
    <row r="12" spans="1:6" ht="13.5" customHeight="1">
      <c r="A12" s="471"/>
      <c r="B12" s="140" t="s">
        <v>281</v>
      </c>
      <c r="C12" s="471"/>
      <c r="D12" s="298"/>
      <c r="E12" s="298"/>
      <c r="F12" s="298"/>
    </row>
    <row r="13" spans="1:6" ht="13.5" customHeight="1">
      <c r="A13" s="471"/>
      <c r="B13" s="56" t="s">
        <v>282</v>
      </c>
      <c r="C13" s="471"/>
      <c r="D13" s="298"/>
      <c r="E13" s="298"/>
      <c r="F13" s="298"/>
    </row>
    <row r="14" spans="1:6" ht="15">
      <c r="A14" s="471">
        <v>3</v>
      </c>
      <c r="B14" s="55" t="s">
        <v>462</v>
      </c>
      <c r="C14" s="471" t="s">
        <v>521</v>
      </c>
      <c r="D14" s="58">
        <f>D15+D16+D17+D18</f>
        <v>8.4</v>
      </c>
      <c r="E14" s="58">
        <f>E15+E16+E17+E18</f>
        <v>0</v>
      </c>
      <c r="F14" s="58">
        <f>F15+F16+F17+F18</f>
        <v>8.4</v>
      </c>
    </row>
    <row r="15" spans="1:6" ht="13.5" customHeight="1">
      <c r="A15" s="471"/>
      <c r="B15" s="56" t="s">
        <v>438</v>
      </c>
      <c r="C15" s="471"/>
      <c r="D15" s="298">
        <v>8.4</v>
      </c>
      <c r="E15" s="298"/>
      <c r="F15" s="298">
        <v>8.4</v>
      </c>
    </row>
    <row r="16" spans="1:6" ht="13.5" customHeight="1">
      <c r="A16" s="471"/>
      <c r="B16" s="56" t="s">
        <v>283</v>
      </c>
      <c r="C16" s="471"/>
      <c r="D16" s="298"/>
      <c r="E16" s="298"/>
      <c r="F16" s="298"/>
    </row>
    <row r="17" spans="1:6" ht="13.5" customHeight="1">
      <c r="A17" s="471"/>
      <c r="B17" s="140" t="s">
        <v>281</v>
      </c>
      <c r="C17" s="471"/>
      <c r="D17" s="298"/>
      <c r="E17" s="298"/>
      <c r="F17" s="298"/>
    </row>
    <row r="18" spans="1:6" ht="13.5" customHeight="1">
      <c r="A18" s="471"/>
      <c r="B18" s="56" t="s">
        <v>282</v>
      </c>
      <c r="C18" s="471"/>
      <c r="D18" s="298"/>
      <c r="E18" s="298"/>
      <c r="F18" s="298"/>
    </row>
    <row r="19" spans="1:6" ht="15">
      <c r="A19" s="471">
        <v>4</v>
      </c>
      <c r="B19" s="55" t="s">
        <v>463</v>
      </c>
      <c r="C19" s="471" t="s">
        <v>521</v>
      </c>
      <c r="D19" s="58">
        <f>D20+D21+D22+D23</f>
        <v>20.009999999999998</v>
      </c>
      <c r="E19" s="58">
        <f>E20+E21+E22+E23</f>
        <v>0</v>
      </c>
      <c r="F19" s="58">
        <f>F20+F21+F22+F23</f>
        <v>20.009999999999998</v>
      </c>
    </row>
    <row r="20" spans="1:6" ht="13.5" customHeight="1">
      <c r="A20" s="471"/>
      <c r="B20" s="56" t="s">
        <v>438</v>
      </c>
      <c r="C20" s="471"/>
      <c r="D20" s="298">
        <v>19.36</v>
      </c>
      <c r="E20" s="298"/>
      <c r="F20" s="298">
        <v>19.36</v>
      </c>
    </row>
    <row r="21" spans="1:6" ht="13.5" customHeight="1">
      <c r="A21" s="471"/>
      <c r="B21" s="56" t="s">
        <v>283</v>
      </c>
      <c r="C21" s="471"/>
      <c r="D21" s="298">
        <v>0.65</v>
      </c>
      <c r="E21" s="298"/>
      <c r="F21" s="298">
        <v>0.65</v>
      </c>
    </row>
    <row r="22" spans="1:6" ht="13.5" customHeight="1">
      <c r="A22" s="471"/>
      <c r="B22" s="140" t="s">
        <v>281</v>
      </c>
      <c r="C22" s="471"/>
      <c r="D22" s="298"/>
      <c r="E22" s="298"/>
      <c r="F22" s="298"/>
    </row>
    <row r="23" spans="1:6" ht="13.5" customHeight="1">
      <c r="A23" s="471"/>
      <c r="B23" s="56" t="s">
        <v>282</v>
      </c>
      <c r="C23" s="471"/>
      <c r="D23" s="298"/>
      <c r="E23" s="298"/>
      <c r="F23" s="298"/>
    </row>
    <row r="24" spans="1:6" ht="15">
      <c r="A24" s="471">
        <v>5</v>
      </c>
      <c r="B24" s="55" t="s">
        <v>464</v>
      </c>
      <c r="C24" s="471" t="s">
        <v>521</v>
      </c>
      <c r="D24" s="58">
        <f>D25+D26+D27+D28</f>
        <v>49.17</v>
      </c>
      <c r="E24" s="58">
        <f>E25+E26+E27+E28</f>
        <v>0</v>
      </c>
      <c r="F24" s="58">
        <f>F25+F26+F27+F28</f>
        <v>49.17</v>
      </c>
    </row>
    <row r="25" spans="1:6" ht="13.5" customHeight="1">
      <c r="A25" s="471"/>
      <c r="B25" s="56" t="s">
        <v>438</v>
      </c>
      <c r="C25" s="471"/>
      <c r="D25" s="298">
        <v>42.67</v>
      </c>
      <c r="E25" s="298"/>
      <c r="F25" s="298">
        <v>42.67</v>
      </c>
    </row>
    <row r="26" spans="1:6" ht="13.5" customHeight="1">
      <c r="A26" s="471"/>
      <c r="B26" s="56" t="s">
        <v>283</v>
      </c>
      <c r="C26" s="471"/>
      <c r="D26" s="298">
        <v>6.5</v>
      </c>
      <c r="E26" s="298"/>
      <c r="F26" s="298">
        <v>6.5</v>
      </c>
    </row>
    <row r="27" spans="1:6" ht="13.5" customHeight="1">
      <c r="A27" s="471"/>
      <c r="B27" s="140" t="s">
        <v>281</v>
      </c>
      <c r="C27" s="471"/>
      <c r="D27" s="298"/>
      <c r="E27" s="298"/>
      <c r="F27" s="298"/>
    </row>
    <row r="28" spans="1:6" ht="13.5" customHeight="1">
      <c r="A28" s="471"/>
      <c r="B28" s="56" t="s">
        <v>282</v>
      </c>
      <c r="C28" s="471"/>
      <c r="D28" s="298"/>
      <c r="E28" s="298"/>
      <c r="F28" s="298"/>
    </row>
    <row r="29" spans="1:6" ht="27.75" customHeight="1">
      <c r="A29" s="471">
        <v>6</v>
      </c>
      <c r="B29" s="55" t="s">
        <v>621</v>
      </c>
      <c r="C29" s="471" t="s">
        <v>197</v>
      </c>
      <c r="D29" s="58">
        <f>D30+D31+D32+D33+D34</f>
        <v>0</v>
      </c>
      <c r="E29" s="58">
        <f>E30+E31+E32+E33+E34</f>
        <v>0</v>
      </c>
      <c r="F29" s="58">
        <f>F30+F31+F32+F33+F34</f>
        <v>0</v>
      </c>
    </row>
    <row r="30" spans="1:6" ht="13.5" customHeight="1">
      <c r="A30" s="471"/>
      <c r="B30" s="56" t="s">
        <v>438</v>
      </c>
      <c r="C30" s="471"/>
      <c r="D30" s="298"/>
      <c r="E30" s="298"/>
      <c r="F30" s="298"/>
    </row>
    <row r="31" spans="1:6" ht="13.5" customHeight="1">
      <c r="A31" s="471"/>
      <c r="B31" s="56" t="s">
        <v>283</v>
      </c>
      <c r="C31" s="471"/>
      <c r="D31" s="298"/>
      <c r="E31" s="298"/>
      <c r="F31" s="298"/>
    </row>
    <row r="32" spans="1:6" ht="15">
      <c r="A32" s="471"/>
      <c r="B32" s="140" t="s">
        <v>281</v>
      </c>
      <c r="C32" s="471"/>
      <c r="D32" s="298"/>
      <c r="E32" s="298"/>
      <c r="F32" s="298"/>
    </row>
    <row r="33" spans="1:6" ht="13.5" customHeight="1">
      <c r="A33" s="471"/>
      <c r="B33" s="56" t="s">
        <v>282</v>
      </c>
      <c r="C33" s="471"/>
      <c r="D33" s="298"/>
      <c r="E33" s="298"/>
      <c r="F33" s="298"/>
    </row>
    <row r="34" spans="1:6" ht="13.5" customHeight="1">
      <c r="A34" s="471"/>
      <c r="B34" s="56" t="s">
        <v>642</v>
      </c>
      <c r="C34" s="471"/>
      <c r="D34" s="298"/>
      <c r="E34" s="298"/>
      <c r="F34" s="298"/>
    </row>
    <row r="35" spans="1:6" ht="15">
      <c r="A35" s="471">
        <v>7</v>
      </c>
      <c r="B35" s="55" t="s">
        <v>520</v>
      </c>
      <c r="C35" s="471" t="s">
        <v>197</v>
      </c>
      <c r="D35" s="58">
        <f>D36+D37+D38+D39+D40</f>
        <v>0</v>
      </c>
      <c r="E35" s="58">
        <f>E36+E37+E38+E39+E40</f>
        <v>0</v>
      </c>
      <c r="F35" s="58">
        <f>F36+F37+F38+F39+F40</f>
        <v>0</v>
      </c>
    </row>
    <row r="36" spans="1:6" ht="13.5" customHeight="1">
      <c r="A36" s="471"/>
      <c r="B36" s="56" t="s">
        <v>438</v>
      </c>
      <c r="C36" s="471"/>
      <c r="D36" s="298"/>
      <c r="E36" s="298"/>
      <c r="F36" s="298"/>
    </row>
    <row r="37" spans="1:6" ht="13.5" customHeight="1">
      <c r="A37" s="471"/>
      <c r="B37" s="56" t="s">
        <v>283</v>
      </c>
      <c r="C37" s="471"/>
      <c r="D37" s="298"/>
      <c r="E37" s="298"/>
      <c r="F37" s="298"/>
    </row>
    <row r="38" spans="1:6" ht="13.5" customHeight="1">
      <c r="A38" s="471"/>
      <c r="B38" s="140" t="s">
        <v>281</v>
      </c>
      <c r="C38" s="471"/>
      <c r="D38" s="298"/>
      <c r="E38" s="298"/>
      <c r="F38" s="298"/>
    </row>
    <row r="39" spans="1:6" ht="13.5" customHeight="1">
      <c r="A39" s="471"/>
      <c r="B39" s="56" t="s">
        <v>282</v>
      </c>
      <c r="C39" s="471"/>
      <c r="D39" s="298"/>
      <c r="E39" s="298"/>
      <c r="F39" s="298"/>
    </row>
    <row r="40" spans="1:6" ht="13.5" customHeight="1">
      <c r="A40" s="471"/>
      <c r="B40" s="56" t="s">
        <v>642</v>
      </c>
      <c r="C40" s="471"/>
      <c r="D40" s="298"/>
      <c r="E40" s="298"/>
      <c r="F40" s="298"/>
    </row>
    <row r="41" spans="1:6" ht="15">
      <c r="A41" s="471">
        <v>8</v>
      </c>
      <c r="B41" s="55" t="s">
        <v>466</v>
      </c>
      <c r="C41" s="471" t="s">
        <v>197</v>
      </c>
      <c r="D41" s="58">
        <f>D42+D43+D44+D45+D46</f>
        <v>2.28</v>
      </c>
      <c r="E41" s="58">
        <f>E42+E43+E44+E45+E46</f>
        <v>0</v>
      </c>
      <c r="F41" s="58">
        <f>F42+F43+F44+F45+F46</f>
        <v>2.28</v>
      </c>
    </row>
    <row r="42" spans="1:6" ht="13.5" customHeight="1">
      <c r="A42" s="471"/>
      <c r="B42" s="56" t="s">
        <v>438</v>
      </c>
      <c r="C42" s="471"/>
      <c r="D42" s="298">
        <v>2.28</v>
      </c>
      <c r="E42" s="298"/>
      <c r="F42" s="298">
        <v>2.28</v>
      </c>
    </row>
    <row r="43" spans="1:6" ht="13.5" customHeight="1">
      <c r="A43" s="471"/>
      <c r="B43" s="56" t="s">
        <v>283</v>
      </c>
      <c r="C43" s="471"/>
      <c r="D43" s="298"/>
      <c r="E43" s="298"/>
      <c r="F43" s="298"/>
    </row>
    <row r="44" spans="1:6" ht="13.5" customHeight="1">
      <c r="A44" s="471"/>
      <c r="B44" s="140" t="s">
        <v>281</v>
      </c>
      <c r="C44" s="471"/>
      <c r="D44" s="298"/>
      <c r="E44" s="298"/>
      <c r="F44" s="298"/>
    </row>
    <row r="45" spans="1:6" ht="13.5" customHeight="1">
      <c r="A45" s="471"/>
      <c r="B45" s="56" t="s">
        <v>282</v>
      </c>
      <c r="C45" s="471"/>
      <c r="D45" s="298"/>
      <c r="E45" s="298"/>
      <c r="F45" s="298"/>
    </row>
    <row r="46" spans="1:6" ht="13.5" customHeight="1">
      <c r="A46" s="471"/>
      <c r="B46" s="56" t="s">
        <v>642</v>
      </c>
      <c r="C46" s="471"/>
      <c r="D46" s="298"/>
      <c r="E46" s="298"/>
      <c r="F46" s="298"/>
    </row>
    <row r="47" spans="1:6" ht="15">
      <c r="A47" s="471">
        <v>9</v>
      </c>
      <c r="B47" s="55" t="s">
        <v>467</v>
      </c>
      <c r="C47" s="471" t="s">
        <v>197</v>
      </c>
      <c r="D47" s="58">
        <f>D48+D49+D50+D51+D52</f>
        <v>48.92</v>
      </c>
      <c r="E47" s="380">
        <f>E48+E49+E50+E51+E52</f>
        <v>0</v>
      </c>
      <c r="F47" s="58">
        <f>F48+F49+F50+F51+F52</f>
        <v>48.92</v>
      </c>
    </row>
    <row r="48" spans="1:6" ht="13.5" customHeight="1">
      <c r="A48" s="471"/>
      <c r="B48" s="56" t="s">
        <v>438</v>
      </c>
      <c r="C48" s="471"/>
      <c r="D48" s="298">
        <v>42.86</v>
      </c>
      <c r="E48" s="298"/>
      <c r="F48" s="298">
        <v>42.86</v>
      </c>
    </row>
    <row r="49" spans="1:6" ht="13.5" customHeight="1">
      <c r="A49" s="471"/>
      <c r="B49" s="56" t="s">
        <v>283</v>
      </c>
      <c r="C49" s="471"/>
      <c r="D49" s="298">
        <v>6.06</v>
      </c>
      <c r="E49" s="379"/>
      <c r="F49" s="298">
        <v>6.06</v>
      </c>
    </row>
    <row r="50" spans="1:6" ht="13.5" customHeight="1">
      <c r="A50" s="471"/>
      <c r="B50" s="140" t="s">
        <v>281</v>
      </c>
      <c r="C50" s="471"/>
      <c r="D50" s="298"/>
      <c r="E50" s="298"/>
      <c r="F50" s="298"/>
    </row>
    <row r="51" spans="1:6" ht="13.5" customHeight="1">
      <c r="A51" s="471"/>
      <c r="B51" s="56" t="s">
        <v>282</v>
      </c>
      <c r="C51" s="471"/>
      <c r="D51" s="298"/>
      <c r="E51" s="298"/>
      <c r="F51" s="298"/>
    </row>
    <row r="52" spans="1:6" ht="13.5" customHeight="1">
      <c r="A52" s="471"/>
      <c r="B52" s="56" t="s">
        <v>642</v>
      </c>
      <c r="C52" s="471"/>
      <c r="D52" s="298"/>
      <c r="E52" s="298"/>
      <c r="F52" s="298"/>
    </row>
    <row r="53" spans="1:6" ht="15">
      <c r="A53" s="471">
        <v>10</v>
      </c>
      <c r="B53" s="55" t="s">
        <v>468</v>
      </c>
      <c r="C53" s="471" t="s">
        <v>197</v>
      </c>
      <c r="D53" s="58">
        <f>D54+D55+D56+D57+D58</f>
        <v>78.63</v>
      </c>
      <c r="E53" s="58">
        <f>E54+E55+E56+E57+E58</f>
        <v>0.15</v>
      </c>
      <c r="F53" s="58">
        <f>F54+F55+F56+F57+F58</f>
        <v>78.63</v>
      </c>
    </row>
    <row r="54" spans="1:6" ht="13.5" customHeight="1">
      <c r="A54" s="471"/>
      <c r="B54" s="56" t="s">
        <v>438</v>
      </c>
      <c r="C54" s="471"/>
      <c r="D54" s="298">
        <v>67.82</v>
      </c>
      <c r="E54" s="298"/>
      <c r="F54" s="298">
        <v>67.97</v>
      </c>
    </row>
    <row r="55" spans="1:6" ht="13.5" customHeight="1">
      <c r="A55" s="471"/>
      <c r="B55" s="56" t="s">
        <v>283</v>
      </c>
      <c r="C55" s="471"/>
      <c r="D55" s="298">
        <v>10.81</v>
      </c>
      <c r="E55" s="298">
        <v>0.15</v>
      </c>
      <c r="F55" s="298">
        <v>10.66</v>
      </c>
    </row>
    <row r="56" spans="1:6" ht="13.5" customHeight="1">
      <c r="A56" s="471"/>
      <c r="B56" s="140" t="s">
        <v>281</v>
      </c>
      <c r="C56" s="471"/>
      <c r="D56" s="298"/>
      <c r="E56" s="298"/>
      <c r="F56" s="298"/>
    </row>
    <row r="57" spans="1:6" ht="13.5" customHeight="1">
      <c r="A57" s="471"/>
      <c r="B57" s="56" t="s">
        <v>282</v>
      </c>
      <c r="C57" s="471"/>
      <c r="D57" s="298"/>
      <c r="E57" s="298"/>
      <c r="F57" s="298"/>
    </row>
    <row r="58" spans="1:6" ht="13.5" customHeight="1">
      <c r="A58" s="471"/>
      <c r="B58" s="56" t="s">
        <v>642</v>
      </c>
      <c r="C58" s="471"/>
      <c r="D58" s="298"/>
      <c r="E58" s="298"/>
      <c r="F58" s="298"/>
    </row>
    <row r="59" spans="1:6" ht="28.5">
      <c r="A59" s="471">
        <v>11</v>
      </c>
      <c r="B59" s="57" t="s">
        <v>622</v>
      </c>
      <c r="C59" s="471" t="s">
        <v>206</v>
      </c>
      <c r="D59" s="58">
        <f>D60+D61+D62+D63</f>
        <v>0</v>
      </c>
      <c r="E59" s="58">
        <f>E60+E61+E62+E63</f>
        <v>0</v>
      </c>
      <c r="F59" s="58">
        <f>F60+F61+F62+F63</f>
        <v>0</v>
      </c>
    </row>
    <row r="60" spans="1:6" ht="13.5" customHeight="1">
      <c r="A60" s="471"/>
      <c r="B60" s="56" t="s">
        <v>438</v>
      </c>
      <c r="C60" s="471"/>
      <c r="D60" s="298"/>
      <c r="E60" s="298"/>
      <c r="F60" s="298"/>
    </row>
    <row r="61" spans="1:6" ht="13.5" customHeight="1">
      <c r="A61" s="471"/>
      <c r="B61" s="56" t="s">
        <v>283</v>
      </c>
      <c r="C61" s="471"/>
      <c r="D61" s="298"/>
      <c r="E61" s="298"/>
      <c r="F61" s="298"/>
    </row>
    <row r="62" spans="1:6" ht="13.5" customHeight="1">
      <c r="A62" s="471"/>
      <c r="B62" s="140" t="s">
        <v>281</v>
      </c>
      <c r="C62" s="471"/>
      <c r="D62" s="298"/>
      <c r="E62" s="298"/>
      <c r="F62" s="298"/>
    </row>
    <row r="63" spans="1:6" ht="13.5" customHeight="1">
      <c r="A63" s="471"/>
      <c r="B63" s="56" t="s">
        <v>282</v>
      </c>
      <c r="C63" s="471"/>
      <c r="D63" s="298"/>
      <c r="E63" s="298"/>
      <c r="F63" s="298"/>
    </row>
    <row r="64" spans="1:6" ht="28.5">
      <c r="A64" s="471">
        <v>12</v>
      </c>
      <c r="B64" s="57" t="s">
        <v>578</v>
      </c>
      <c r="C64" s="471" t="s">
        <v>206</v>
      </c>
      <c r="D64" s="58">
        <f>D65+D66+D67+D68</f>
        <v>1</v>
      </c>
      <c r="E64" s="58">
        <f>E65+E66+E67+E68</f>
        <v>0</v>
      </c>
      <c r="F64" s="58">
        <f>F65+F66+F67+F68</f>
        <v>1</v>
      </c>
    </row>
    <row r="65" spans="1:6" ht="13.5" customHeight="1">
      <c r="A65" s="471"/>
      <c r="B65" s="56" t="s">
        <v>438</v>
      </c>
      <c r="C65" s="471"/>
      <c r="D65" s="298">
        <v>1</v>
      </c>
      <c r="E65" s="298"/>
      <c r="F65" s="298">
        <v>1</v>
      </c>
    </row>
    <row r="66" spans="1:6" ht="13.5" customHeight="1">
      <c r="A66" s="471"/>
      <c r="B66" s="56" t="s">
        <v>283</v>
      </c>
      <c r="C66" s="471"/>
      <c r="D66" s="298"/>
      <c r="E66" s="298"/>
      <c r="F66" s="298"/>
    </row>
    <row r="67" spans="1:6" ht="13.5" customHeight="1">
      <c r="A67" s="471"/>
      <c r="B67" s="140" t="s">
        <v>281</v>
      </c>
      <c r="C67" s="471"/>
      <c r="D67" s="298"/>
      <c r="E67" s="298"/>
      <c r="F67" s="298"/>
    </row>
    <row r="68" spans="1:6" ht="13.5" customHeight="1">
      <c r="A68" s="471"/>
      <c r="B68" s="56" t="s">
        <v>282</v>
      </c>
      <c r="C68" s="471"/>
      <c r="D68" s="298"/>
      <c r="E68" s="298"/>
      <c r="F68" s="298"/>
    </row>
    <row r="69" spans="1:6" ht="28.5">
      <c r="A69" s="471">
        <v>13</v>
      </c>
      <c r="B69" s="57" t="s">
        <v>579</v>
      </c>
      <c r="C69" s="471" t="s">
        <v>206</v>
      </c>
      <c r="D69" s="58">
        <f>D70+D71+D72+D73</f>
        <v>1</v>
      </c>
      <c r="E69" s="58">
        <f>E70+E71+E72+E73</f>
        <v>0</v>
      </c>
      <c r="F69" s="58">
        <f>F70+F71+F72+F73</f>
        <v>1</v>
      </c>
    </row>
    <row r="70" spans="1:6" ht="13.5" customHeight="1">
      <c r="A70" s="471"/>
      <c r="B70" s="56" t="s">
        <v>438</v>
      </c>
      <c r="C70" s="471"/>
      <c r="D70" s="298">
        <v>1</v>
      </c>
      <c r="E70" s="298"/>
      <c r="F70" s="298">
        <v>1</v>
      </c>
    </row>
    <row r="71" spans="1:6" ht="13.5" customHeight="1">
      <c r="A71" s="471"/>
      <c r="B71" s="56" t="s">
        <v>283</v>
      </c>
      <c r="C71" s="471"/>
      <c r="D71" s="298"/>
      <c r="E71" s="298"/>
      <c r="F71" s="298"/>
    </row>
    <row r="72" spans="1:6" ht="13.5" customHeight="1">
      <c r="A72" s="471"/>
      <c r="B72" s="140" t="s">
        <v>281</v>
      </c>
      <c r="C72" s="471"/>
      <c r="D72" s="298"/>
      <c r="E72" s="298"/>
      <c r="F72" s="298"/>
    </row>
    <row r="73" spans="1:6" ht="13.5" customHeight="1">
      <c r="A73" s="471"/>
      <c r="B73" s="56" t="s">
        <v>282</v>
      </c>
      <c r="C73" s="471"/>
      <c r="D73" s="298"/>
      <c r="E73" s="298"/>
      <c r="F73" s="298"/>
    </row>
    <row r="74" spans="1:6" ht="42.75">
      <c r="A74" s="471">
        <v>14</v>
      </c>
      <c r="B74" s="55" t="s">
        <v>624</v>
      </c>
      <c r="C74" s="471" t="s">
        <v>206</v>
      </c>
      <c r="D74" s="58">
        <f>D75+D76+D77+D78</f>
        <v>61</v>
      </c>
      <c r="E74" s="58">
        <f>E75+E76+E77+E78</f>
        <v>1</v>
      </c>
      <c r="F74" s="58">
        <f>F75+F76+F77+F78</f>
        <v>61</v>
      </c>
    </row>
    <row r="75" spans="1:6" ht="13.5" customHeight="1">
      <c r="A75" s="471"/>
      <c r="B75" s="56" t="s">
        <v>438</v>
      </c>
      <c r="C75" s="471"/>
      <c r="D75" s="298">
        <v>60</v>
      </c>
      <c r="E75" s="298"/>
      <c r="F75" s="298">
        <v>61</v>
      </c>
    </row>
    <row r="76" spans="1:6" ht="13.5" customHeight="1">
      <c r="A76" s="471"/>
      <c r="B76" s="56" t="s">
        <v>283</v>
      </c>
      <c r="C76" s="471"/>
      <c r="D76" s="298">
        <v>1</v>
      </c>
      <c r="E76" s="298">
        <v>1</v>
      </c>
      <c r="F76" s="298">
        <v>0</v>
      </c>
    </row>
    <row r="77" spans="1:6" ht="13.5" customHeight="1">
      <c r="A77" s="471"/>
      <c r="B77" s="140" t="s">
        <v>281</v>
      </c>
      <c r="C77" s="471"/>
      <c r="D77" s="298"/>
      <c r="E77" s="298"/>
      <c r="F77" s="298"/>
    </row>
    <row r="78" spans="1:6" ht="13.5" customHeight="1">
      <c r="A78" s="471"/>
      <c r="B78" s="56" t="s">
        <v>282</v>
      </c>
      <c r="C78" s="471"/>
      <c r="D78" s="298"/>
      <c r="E78" s="298"/>
      <c r="F78" s="298"/>
    </row>
    <row r="79" spans="1:6" ht="29.25" customHeight="1">
      <c r="A79" s="471">
        <v>15</v>
      </c>
      <c r="B79" s="57" t="s">
        <v>523</v>
      </c>
      <c r="C79" s="471" t="s">
        <v>206</v>
      </c>
      <c r="D79" s="58">
        <f>D80+D81+D82</f>
        <v>0</v>
      </c>
      <c r="E79" s="58">
        <f>E80+E81+E82</f>
        <v>0</v>
      </c>
      <c r="F79" s="58">
        <f>F80+F81+F82</f>
        <v>0</v>
      </c>
    </row>
    <row r="80" spans="1:6" ht="13.5" customHeight="1">
      <c r="A80" s="471"/>
      <c r="B80" s="56" t="s">
        <v>438</v>
      </c>
      <c r="C80" s="471"/>
      <c r="D80" s="299"/>
      <c r="E80" s="299"/>
      <c r="F80" s="299"/>
    </row>
    <row r="81" spans="1:6" ht="48" customHeight="1">
      <c r="A81" s="471"/>
      <c r="B81" s="56" t="s">
        <v>623</v>
      </c>
      <c r="C81" s="471"/>
      <c r="D81" s="299"/>
      <c r="E81" s="299"/>
      <c r="F81" s="299"/>
    </row>
    <row r="82" spans="1:6" ht="29.25" customHeight="1">
      <c r="A82" s="471"/>
      <c r="B82" s="56" t="s">
        <v>581</v>
      </c>
      <c r="C82" s="471"/>
      <c r="D82" s="299"/>
      <c r="E82" s="299"/>
      <c r="F82" s="299"/>
    </row>
    <row r="83" spans="1:6" ht="43.5" customHeight="1">
      <c r="A83" s="471">
        <v>16</v>
      </c>
      <c r="B83" s="57" t="s">
        <v>443</v>
      </c>
      <c r="C83" s="471" t="s">
        <v>206</v>
      </c>
      <c r="D83" s="58">
        <f>D84+D85+D86</f>
        <v>2</v>
      </c>
      <c r="E83" s="58">
        <f>E84+E85+E86</f>
        <v>0</v>
      </c>
      <c r="F83" s="58">
        <f>F84+F85+F86</f>
        <v>2</v>
      </c>
    </row>
    <row r="84" spans="1:6" ht="13.5" customHeight="1">
      <c r="A84" s="471"/>
      <c r="B84" s="56" t="s">
        <v>438</v>
      </c>
      <c r="C84" s="471"/>
      <c r="D84" s="299">
        <v>2</v>
      </c>
      <c r="E84" s="299"/>
      <c r="F84" s="299">
        <v>2</v>
      </c>
    </row>
    <row r="85" spans="1:6" ht="27.75" customHeight="1">
      <c r="A85" s="471"/>
      <c r="B85" s="56" t="s">
        <v>198</v>
      </c>
      <c r="C85" s="471"/>
      <c r="D85" s="299"/>
      <c r="E85" s="299"/>
      <c r="F85" s="299"/>
    </row>
    <row r="86" spans="1:6" ht="29.25" customHeight="1">
      <c r="A86" s="471"/>
      <c r="B86" s="56" t="s">
        <v>581</v>
      </c>
      <c r="C86" s="471"/>
      <c r="D86" s="299"/>
      <c r="E86" s="299"/>
      <c r="F86" s="299"/>
    </row>
    <row r="87" spans="1:6" ht="27" customHeight="1">
      <c r="A87" s="471">
        <v>17</v>
      </c>
      <c r="B87" s="57" t="s">
        <v>442</v>
      </c>
      <c r="C87" s="471" t="s">
        <v>206</v>
      </c>
      <c r="D87" s="58">
        <f>D88+D89+D90</f>
        <v>2</v>
      </c>
      <c r="E87" s="58">
        <f>E88+E89+E90</f>
        <v>0</v>
      </c>
      <c r="F87" s="58">
        <f>F88+F89+F90</f>
        <v>2</v>
      </c>
    </row>
    <row r="88" spans="1:6" ht="13.5" customHeight="1">
      <c r="A88" s="471"/>
      <c r="B88" s="56" t="s">
        <v>438</v>
      </c>
      <c r="C88" s="471"/>
      <c r="D88" s="299">
        <v>2</v>
      </c>
      <c r="E88" s="299"/>
      <c r="F88" s="299">
        <v>2</v>
      </c>
    </row>
    <row r="89" spans="1:6" ht="26.25" customHeight="1">
      <c r="A89" s="471"/>
      <c r="B89" s="56" t="s">
        <v>198</v>
      </c>
      <c r="C89" s="471"/>
      <c r="D89" s="299"/>
      <c r="E89" s="299"/>
      <c r="F89" s="299"/>
    </row>
    <row r="90" spans="1:6" ht="30" customHeight="1">
      <c r="A90" s="471"/>
      <c r="B90" s="56" t="s">
        <v>581</v>
      </c>
      <c r="C90" s="471"/>
      <c r="D90" s="299"/>
      <c r="E90" s="299"/>
      <c r="F90" s="299"/>
    </row>
    <row r="91" spans="1:6" ht="45" customHeight="1">
      <c r="A91" s="471">
        <v>18</v>
      </c>
      <c r="B91" s="57" t="s">
        <v>522</v>
      </c>
      <c r="C91" s="475" t="s">
        <v>206</v>
      </c>
      <c r="D91" s="58">
        <f>D92+D93+D94</f>
        <v>91</v>
      </c>
      <c r="E91" s="58">
        <f>E92+E93+E94</f>
        <v>0</v>
      </c>
      <c r="F91" s="58">
        <f>F92+F93+F94</f>
        <v>91</v>
      </c>
    </row>
    <row r="92" spans="1:6" ht="13.5" customHeight="1">
      <c r="A92" s="471"/>
      <c r="B92" s="56" t="s">
        <v>438</v>
      </c>
      <c r="C92" s="476"/>
      <c r="D92" s="298">
        <v>91</v>
      </c>
      <c r="E92" s="298"/>
      <c r="F92" s="298">
        <v>91</v>
      </c>
    </row>
    <row r="93" spans="1:7" ht="29.25" customHeight="1">
      <c r="A93" s="471"/>
      <c r="B93" s="56" t="s">
        <v>198</v>
      </c>
      <c r="C93" s="476"/>
      <c r="D93" s="298"/>
      <c r="E93" s="298"/>
      <c r="F93" s="298"/>
      <c r="G93" s="319"/>
    </row>
    <row r="94" spans="1:6" ht="27" customHeight="1">
      <c r="A94" s="471"/>
      <c r="B94" s="56" t="s">
        <v>581</v>
      </c>
      <c r="C94" s="477"/>
      <c r="D94" s="298"/>
      <c r="E94" s="298"/>
      <c r="F94" s="298"/>
    </row>
    <row r="95" spans="1:6" ht="15" customHeight="1">
      <c r="A95" s="472"/>
      <c r="B95" s="472"/>
      <c r="C95" s="472"/>
      <c r="D95" s="472"/>
      <c r="E95" s="472"/>
      <c r="F95" s="472"/>
    </row>
    <row r="96" spans="1:6" ht="30" customHeight="1">
      <c r="A96" s="474" t="s">
        <v>625</v>
      </c>
      <c r="B96" s="474"/>
      <c r="C96" s="474"/>
      <c r="D96" s="474"/>
      <c r="E96" s="474"/>
      <c r="F96" s="474"/>
    </row>
    <row r="121" ht="12.75">
      <c r="F121" s="1">
        <v>6</v>
      </c>
    </row>
  </sheetData>
  <sheetProtection/>
  <mergeCells count="39">
    <mergeCell ref="A96:F96"/>
    <mergeCell ref="C87:C90"/>
    <mergeCell ref="C83:C86"/>
    <mergeCell ref="A87:A90"/>
    <mergeCell ref="A83:A86"/>
    <mergeCell ref="A91:A94"/>
    <mergeCell ref="C91:C94"/>
    <mergeCell ref="A1:F1"/>
    <mergeCell ref="A9:A13"/>
    <mergeCell ref="C9:C13"/>
    <mergeCell ref="C74:C78"/>
    <mergeCell ref="C14:C18"/>
    <mergeCell ref="C19:C23"/>
    <mergeCell ref="C24:C28"/>
    <mergeCell ref="C35:C40"/>
    <mergeCell ref="C69:C73"/>
    <mergeCell ref="A53:A58"/>
    <mergeCell ref="C4:C8"/>
    <mergeCell ref="A4:A8"/>
    <mergeCell ref="A14:A18"/>
    <mergeCell ref="A95:F95"/>
    <mergeCell ref="C53:C58"/>
    <mergeCell ref="C64:C68"/>
    <mergeCell ref="C79:C82"/>
    <mergeCell ref="A35:A40"/>
    <mergeCell ref="A69:A73"/>
    <mergeCell ref="A47:A52"/>
    <mergeCell ref="A64:A68"/>
    <mergeCell ref="A24:A28"/>
    <mergeCell ref="A79:A82"/>
    <mergeCell ref="A19:A23"/>
    <mergeCell ref="A74:A78"/>
    <mergeCell ref="A59:A63"/>
    <mergeCell ref="C59:C63"/>
    <mergeCell ref="A29:A34"/>
    <mergeCell ref="C29:C34"/>
    <mergeCell ref="A41:A46"/>
    <mergeCell ref="C41:C46"/>
    <mergeCell ref="C47:C52"/>
  </mergeCells>
  <printOptions/>
  <pageMargins left="0.65" right="0.4" top="0.34" bottom="0.45" header="0.25" footer="0.24"/>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codeName="Лист6"/>
  <dimension ref="A1:J197"/>
  <sheetViews>
    <sheetView zoomScaleSheetLayoutView="100" zoomScalePageLayoutView="0" workbookViewId="0" topLeftCell="A157">
      <selection activeCell="J154" sqref="J154"/>
    </sheetView>
  </sheetViews>
  <sheetFormatPr defaultColWidth="9.00390625" defaultRowHeight="12.75"/>
  <cols>
    <col min="1" max="1" width="3.25390625" style="24" customWidth="1"/>
    <col min="2" max="2" width="33.25390625" style="24" customWidth="1"/>
    <col min="3" max="3" width="14.75390625" style="24" customWidth="1"/>
    <col min="4" max="4" width="10.375" style="24" customWidth="1"/>
    <col min="5" max="5" width="8.00390625" style="24" customWidth="1"/>
    <col min="6" max="6" width="9.25390625" style="24" customWidth="1"/>
    <col min="7" max="7" width="13.00390625" style="24" customWidth="1"/>
    <col min="8" max="8" width="8.75390625" style="24" customWidth="1"/>
    <col min="9" max="9" width="9.375" style="24" customWidth="1"/>
    <col min="10" max="16384" width="9.125" style="24" customWidth="1"/>
  </cols>
  <sheetData>
    <row r="1" spans="1:9" ht="21.75" customHeight="1">
      <c r="A1" s="478" t="s">
        <v>582</v>
      </c>
      <c r="B1" s="479"/>
      <c r="C1" s="479"/>
      <c r="D1" s="479"/>
      <c r="E1" s="479"/>
      <c r="F1" s="479"/>
      <c r="G1" s="479"/>
      <c r="H1" s="479"/>
      <c r="I1" s="479"/>
    </row>
    <row r="2" spans="1:10" ht="38.25">
      <c r="A2" s="301" t="s">
        <v>175</v>
      </c>
      <c r="B2" s="301" t="s">
        <v>199</v>
      </c>
      <c r="C2" s="301" t="s">
        <v>254</v>
      </c>
      <c r="D2" s="447" t="s">
        <v>328</v>
      </c>
      <c r="E2" s="448"/>
      <c r="F2" s="449"/>
      <c r="G2" s="447" t="s">
        <v>444</v>
      </c>
      <c r="H2" s="448"/>
      <c r="I2" s="449"/>
      <c r="J2" s="300"/>
    </row>
    <row r="3" spans="1:10" ht="12.75">
      <c r="A3" s="309">
        <v>1</v>
      </c>
      <c r="B3" s="309">
        <v>2</v>
      </c>
      <c r="C3" s="309">
        <v>3</v>
      </c>
      <c r="D3" s="450">
        <v>4</v>
      </c>
      <c r="E3" s="441"/>
      <c r="F3" s="442"/>
      <c r="G3" s="450">
        <v>5</v>
      </c>
      <c r="H3" s="441"/>
      <c r="I3" s="442"/>
      <c r="J3" s="300"/>
    </row>
    <row r="4" spans="1:10" ht="38.25">
      <c r="A4" s="443">
        <v>1</v>
      </c>
      <c r="B4" s="304" t="s">
        <v>445</v>
      </c>
      <c r="C4" s="446" t="s">
        <v>197</v>
      </c>
      <c r="D4" s="438">
        <f>SUM(D7,D9,D11,D13,D15,D17)</f>
        <v>77.58000000000001</v>
      </c>
      <c r="E4" s="439"/>
      <c r="F4" s="440"/>
      <c r="G4" s="438">
        <f>SUM(G7,G9,G11,G13,G15,G17)</f>
        <v>77.58000000000001</v>
      </c>
      <c r="H4" s="439"/>
      <c r="I4" s="440"/>
      <c r="J4" s="300"/>
    </row>
    <row r="5" spans="1:10" ht="12.75">
      <c r="A5" s="444"/>
      <c r="B5" s="302" t="s">
        <v>217</v>
      </c>
      <c r="C5" s="437"/>
      <c r="D5" s="432"/>
      <c r="E5" s="433"/>
      <c r="F5" s="434"/>
      <c r="G5" s="432"/>
      <c r="H5" s="433"/>
      <c r="I5" s="434"/>
      <c r="J5" s="300"/>
    </row>
    <row r="6" spans="1:10" ht="12.75">
      <c r="A6" s="444"/>
      <c r="B6" s="304" t="s">
        <v>524</v>
      </c>
      <c r="C6" s="303" t="s">
        <v>653</v>
      </c>
      <c r="D6" s="313"/>
      <c r="E6" s="480">
        <f>IF(D4=0,0,D6/D4)</f>
        <v>0</v>
      </c>
      <c r="F6" s="481"/>
      <c r="G6" s="313"/>
      <c r="H6" s="480">
        <f>IF(G4=0,0,G6/G4)</f>
        <v>0</v>
      </c>
      <c r="I6" s="481"/>
      <c r="J6" s="300"/>
    </row>
    <row r="7" spans="1:10" ht="12.75">
      <c r="A7" s="444"/>
      <c r="B7" s="304" t="s">
        <v>212</v>
      </c>
      <c r="C7" s="303" t="s">
        <v>653</v>
      </c>
      <c r="D7" s="310"/>
      <c r="E7" s="480">
        <f>IF(D4=0,0,D7/D4)</f>
        <v>0</v>
      </c>
      <c r="F7" s="481"/>
      <c r="G7" s="310"/>
      <c r="H7" s="480">
        <f>IF(G4=0,0,G7/G4)</f>
        <v>0</v>
      </c>
      <c r="I7" s="481"/>
      <c r="J7" s="300"/>
    </row>
    <row r="8" spans="1:10" ht="12.75">
      <c r="A8" s="444"/>
      <c r="B8" s="302" t="s">
        <v>200</v>
      </c>
      <c r="C8" s="303" t="s">
        <v>653</v>
      </c>
      <c r="D8" s="310"/>
      <c r="E8" s="480">
        <f>IF(D7=0,0,D8/D7)</f>
        <v>0</v>
      </c>
      <c r="F8" s="481"/>
      <c r="G8" s="310"/>
      <c r="H8" s="480">
        <f>IF(G7=0,0,G8/G7)</f>
        <v>0</v>
      </c>
      <c r="I8" s="481"/>
      <c r="J8" s="300"/>
    </row>
    <row r="9" spans="1:10" ht="12.75">
      <c r="A9" s="444"/>
      <c r="B9" s="304" t="s">
        <v>213</v>
      </c>
      <c r="C9" s="303" t="s">
        <v>653</v>
      </c>
      <c r="D9" s="310"/>
      <c r="E9" s="480">
        <f>IF(D4=0,0,D9/D4)</f>
        <v>0</v>
      </c>
      <c r="F9" s="481"/>
      <c r="G9" s="310"/>
      <c r="H9" s="480">
        <f>IF(G4=0,0,G9/G4)</f>
        <v>0</v>
      </c>
      <c r="I9" s="481"/>
      <c r="J9" s="300"/>
    </row>
    <row r="10" spans="1:10" ht="12.75">
      <c r="A10" s="444"/>
      <c r="B10" s="302" t="s">
        <v>200</v>
      </c>
      <c r="C10" s="303" t="s">
        <v>653</v>
      </c>
      <c r="D10" s="310"/>
      <c r="E10" s="480">
        <f>IF(D9=0,0,D10/D9)</f>
        <v>0</v>
      </c>
      <c r="F10" s="481"/>
      <c r="G10" s="310"/>
      <c r="H10" s="480">
        <f>IF(G9=0,0,G10/G9)</f>
        <v>0</v>
      </c>
      <c r="I10" s="481"/>
      <c r="J10" s="300"/>
    </row>
    <row r="11" spans="1:10" ht="12.75">
      <c r="A11" s="444"/>
      <c r="B11" s="304" t="s">
        <v>214</v>
      </c>
      <c r="C11" s="303" t="s">
        <v>653</v>
      </c>
      <c r="D11" s="310">
        <v>8.4</v>
      </c>
      <c r="E11" s="480">
        <f>IF(D4=0,0,D11/D4)</f>
        <v>0.1082753286929621</v>
      </c>
      <c r="F11" s="481"/>
      <c r="G11" s="310">
        <v>8.4</v>
      </c>
      <c r="H11" s="480">
        <f>IF(G4=0,0,G11/G4)</f>
        <v>0.1082753286929621</v>
      </c>
      <c r="I11" s="481"/>
      <c r="J11" s="300"/>
    </row>
    <row r="12" spans="1:10" ht="12.75">
      <c r="A12" s="444"/>
      <c r="B12" s="302" t="s">
        <v>201</v>
      </c>
      <c r="C12" s="303" t="s">
        <v>653</v>
      </c>
      <c r="D12" s="310"/>
      <c r="E12" s="480">
        <f>IF(D11=0,0,D12/D11)</f>
        <v>0</v>
      </c>
      <c r="F12" s="481"/>
      <c r="G12" s="310"/>
      <c r="H12" s="480">
        <f>IF(G11=0,0,G12/G11)</f>
        <v>0</v>
      </c>
      <c r="I12" s="481"/>
      <c r="J12" s="300"/>
    </row>
    <row r="13" spans="1:10" ht="12.75">
      <c r="A13" s="444"/>
      <c r="B13" s="304" t="s">
        <v>215</v>
      </c>
      <c r="C13" s="303" t="s">
        <v>653</v>
      </c>
      <c r="D13" s="310"/>
      <c r="E13" s="480">
        <f>IF(D4=0,0,D13/D4)</f>
        <v>0</v>
      </c>
      <c r="F13" s="481"/>
      <c r="G13" s="310"/>
      <c r="H13" s="480">
        <f>IF(G4=0,0,G13/G4)</f>
        <v>0</v>
      </c>
      <c r="I13" s="481"/>
      <c r="J13" s="300"/>
    </row>
    <row r="14" spans="1:10" ht="12.75">
      <c r="A14" s="444"/>
      <c r="B14" s="302" t="s">
        <v>201</v>
      </c>
      <c r="C14" s="303" t="s">
        <v>653</v>
      </c>
      <c r="D14" s="310"/>
      <c r="E14" s="480">
        <f>IF(D13=0,0,D14/D13)</f>
        <v>0</v>
      </c>
      <c r="F14" s="481"/>
      <c r="G14" s="310"/>
      <c r="H14" s="480">
        <f>IF(G13=0,0,G14/G13)</f>
        <v>0</v>
      </c>
      <c r="I14" s="481"/>
      <c r="J14" s="300"/>
    </row>
    <row r="15" spans="1:10" ht="12.75">
      <c r="A15" s="444"/>
      <c r="B15" s="304" t="s">
        <v>216</v>
      </c>
      <c r="C15" s="303" t="s">
        <v>653</v>
      </c>
      <c r="D15" s="310">
        <v>20.01</v>
      </c>
      <c r="E15" s="480">
        <f>IF(D4=0,0,D15/D4)</f>
        <v>0.25792730085073473</v>
      </c>
      <c r="F15" s="481"/>
      <c r="G15" s="310">
        <v>20.01</v>
      </c>
      <c r="H15" s="480">
        <f>IF(G4=0,0,G15/G4)</f>
        <v>0.25792730085073473</v>
      </c>
      <c r="I15" s="481"/>
      <c r="J15" s="300"/>
    </row>
    <row r="16" spans="1:10" ht="12.75">
      <c r="A16" s="444"/>
      <c r="B16" s="302" t="s">
        <v>200</v>
      </c>
      <c r="C16" s="303" t="s">
        <v>653</v>
      </c>
      <c r="D16" s="310">
        <v>0.65</v>
      </c>
      <c r="E16" s="480">
        <f>IF(D15=0,0,D16/D15)</f>
        <v>0.03248375812093953</v>
      </c>
      <c r="F16" s="481"/>
      <c r="G16" s="310">
        <v>0.65</v>
      </c>
      <c r="H16" s="480">
        <f>IF(G15=0,0,G16/G15)</f>
        <v>0.03248375812093953</v>
      </c>
      <c r="I16" s="481"/>
      <c r="J16" s="300"/>
    </row>
    <row r="17" spans="1:10" ht="12.75">
      <c r="A17" s="444"/>
      <c r="B17" s="304" t="s">
        <v>218</v>
      </c>
      <c r="C17" s="303" t="s">
        <v>653</v>
      </c>
      <c r="D17" s="310">
        <v>49.17</v>
      </c>
      <c r="E17" s="480">
        <f>IF(D4=0,0,D17/D4)</f>
        <v>0.6337973704563031</v>
      </c>
      <c r="F17" s="481"/>
      <c r="G17" s="310">
        <v>49.17</v>
      </c>
      <c r="H17" s="480">
        <f>IF(G4=0,0,G17/G4)</f>
        <v>0.6337973704563031</v>
      </c>
      <c r="I17" s="481"/>
      <c r="J17" s="300"/>
    </row>
    <row r="18" spans="1:10" ht="12.75">
      <c r="A18" s="444"/>
      <c r="B18" s="302" t="s">
        <v>200</v>
      </c>
      <c r="C18" s="303" t="s">
        <v>653</v>
      </c>
      <c r="D18" s="310">
        <v>2.3</v>
      </c>
      <c r="E18" s="480">
        <f>IF(D17=0,0,D18/D17)</f>
        <v>0.04677648972950986</v>
      </c>
      <c r="F18" s="481"/>
      <c r="G18" s="310">
        <v>2.3</v>
      </c>
      <c r="H18" s="480">
        <f>IF(G17=0,0,G18/G17)</f>
        <v>0.04677648972950986</v>
      </c>
      <c r="I18" s="481"/>
      <c r="J18" s="300"/>
    </row>
    <row r="19" spans="1:10" ht="12.75">
      <c r="A19" s="444"/>
      <c r="B19" s="302" t="s">
        <v>628</v>
      </c>
      <c r="C19" s="303" t="s">
        <v>197</v>
      </c>
      <c r="D19" s="435">
        <v>42.9</v>
      </c>
      <c r="E19" s="436"/>
      <c r="F19" s="417"/>
      <c r="G19" s="435">
        <v>42.9</v>
      </c>
      <c r="H19" s="436"/>
      <c r="I19" s="417"/>
      <c r="J19" s="300"/>
    </row>
    <row r="20" spans="1:10" ht="25.5">
      <c r="A20" s="444"/>
      <c r="B20" s="302" t="s">
        <v>654</v>
      </c>
      <c r="C20" s="303" t="s">
        <v>197</v>
      </c>
      <c r="D20" s="435">
        <v>3.97</v>
      </c>
      <c r="E20" s="436"/>
      <c r="F20" s="417"/>
      <c r="G20" s="435">
        <v>3.97</v>
      </c>
      <c r="H20" s="436"/>
      <c r="I20" s="417"/>
      <c r="J20" s="300"/>
    </row>
    <row r="21" spans="1:10" ht="12.75">
      <c r="A21" s="444"/>
      <c r="B21" s="304" t="s">
        <v>446</v>
      </c>
      <c r="C21" s="303" t="s">
        <v>655</v>
      </c>
      <c r="D21" s="311">
        <v>4</v>
      </c>
      <c r="E21" s="435">
        <v>4</v>
      </c>
      <c r="F21" s="417"/>
      <c r="G21" s="311">
        <v>4</v>
      </c>
      <c r="H21" s="435">
        <v>4</v>
      </c>
      <c r="I21" s="417"/>
      <c r="J21" s="300"/>
    </row>
    <row r="22" spans="1:10" ht="25.5">
      <c r="A22" s="445"/>
      <c r="B22" s="302" t="s">
        <v>451</v>
      </c>
      <c r="C22" s="303" t="s">
        <v>653</v>
      </c>
      <c r="D22" s="310">
        <v>4</v>
      </c>
      <c r="E22" s="480">
        <f>IF(E21=0,0,D22/E21)</f>
        <v>1</v>
      </c>
      <c r="F22" s="481"/>
      <c r="G22" s="310">
        <v>4</v>
      </c>
      <c r="H22" s="480">
        <f>IF(H21=0,0,G22/H21)</f>
        <v>1</v>
      </c>
      <c r="I22" s="481"/>
      <c r="J22" s="300"/>
    </row>
    <row r="23" spans="1:10" ht="25.5">
      <c r="A23" s="443">
        <v>2</v>
      </c>
      <c r="B23" s="304" t="s">
        <v>447</v>
      </c>
      <c r="C23" s="446" t="s">
        <v>197</v>
      </c>
      <c r="D23" s="438">
        <f>D29+D31+D33</f>
        <v>129.82999999999998</v>
      </c>
      <c r="E23" s="439"/>
      <c r="F23" s="440"/>
      <c r="G23" s="438">
        <f>G29+G31+G33</f>
        <v>129.82999999999998</v>
      </c>
      <c r="H23" s="439"/>
      <c r="I23" s="440"/>
      <c r="J23" s="300"/>
    </row>
    <row r="24" spans="1:10" ht="12.75">
      <c r="A24" s="444"/>
      <c r="B24" s="302" t="s">
        <v>217</v>
      </c>
      <c r="C24" s="437"/>
      <c r="D24" s="432"/>
      <c r="E24" s="433"/>
      <c r="F24" s="434"/>
      <c r="G24" s="432"/>
      <c r="H24" s="433"/>
      <c r="I24" s="434"/>
      <c r="J24" s="300"/>
    </row>
    <row r="25" spans="1:10" ht="12.75">
      <c r="A25" s="444"/>
      <c r="B25" s="304" t="s">
        <v>524</v>
      </c>
      <c r="C25" s="303" t="s">
        <v>653</v>
      </c>
      <c r="D25" s="313">
        <v>0</v>
      </c>
      <c r="E25" s="480">
        <f>IF(D23=0,0,D25/D23)</f>
        <v>0</v>
      </c>
      <c r="F25" s="481"/>
      <c r="G25" s="313">
        <v>0</v>
      </c>
      <c r="H25" s="480">
        <f>IF(G23=0,0,G25/G23)</f>
        <v>0</v>
      </c>
      <c r="I25" s="481"/>
      <c r="J25" s="300"/>
    </row>
    <row r="26" spans="1:10" ht="12.75">
      <c r="A26" s="444"/>
      <c r="B26" s="302" t="s">
        <v>220</v>
      </c>
      <c r="C26" s="303" t="s">
        <v>653</v>
      </c>
      <c r="D26" s="313">
        <v>0</v>
      </c>
      <c r="E26" s="480">
        <f>IF(D25=0,0,D26/D25)</f>
        <v>0</v>
      </c>
      <c r="F26" s="481"/>
      <c r="G26" s="313">
        <v>0</v>
      </c>
      <c r="H26" s="480">
        <f>IF(G25=0,0,G26/G25)</f>
        <v>0</v>
      </c>
      <c r="I26" s="481"/>
      <c r="J26" s="300"/>
    </row>
    <row r="27" spans="1:10" ht="12.75">
      <c r="A27" s="444"/>
      <c r="B27" s="304" t="s">
        <v>213</v>
      </c>
      <c r="C27" s="303" t="s">
        <v>653</v>
      </c>
      <c r="D27" s="313">
        <v>0</v>
      </c>
      <c r="E27" s="480">
        <f>IF(D23=0,0,D27/D23)</f>
        <v>0</v>
      </c>
      <c r="F27" s="481"/>
      <c r="G27" s="313">
        <v>0</v>
      </c>
      <c r="H27" s="480">
        <f>IF(G23=0,0,G27/G23)</f>
        <v>0</v>
      </c>
      <c r="I27" s="481"/>
      <c r="J27" s="300"/>
    </row>
    <row r="28" spans="1:10" ht="12.75">
      <c r="A28" s="444"/>
      <c r="B28" s="302" t="s">
        <v>220</v>
      </c>
      <c r="C28" s="303" t="s">
        <v>653</v>
      </c>
      <c r="D28" s="313">
        <v>0</v>
      </c>
      <c r="E28" s="480">
        <f>IF(D27=0,0,D28/D27)</f>
        <v>0</v>
      </c>
      <c r="F28" s="481"/>
      <c r="G28" s="313">
        <v>0</v>
      </c>
      <c r="H28" s="480">
        <f>IF(G27=0,0,G28/G27)</f>
        <v>0</v>
      </c>
      <c r="I28" s="481"/>
      <c r="J28" s="300"/>
    </row>
    <row r="29" spans="1:10" ht="12.75">
      <c r="A29" s="444"/>
      <c r="B29" s="304" t="s">
        <v>214</v>
      </c>
      <c r="C29" s="303" t="s">
        <v>653</v>
      </c>
      <c r="D29" s="310">
        <v>2.28</v>
      </c>
      <c r="E29" s="480">
        <f>IF(D23=0,0,D29/D23)</f>
        <v>0.01756142648078256</v>
      </c>
      <c r="F29" s="481"/>
      <c r="G29" s="310">
        <v>2.28</v>
      </c>
      <c r="H29" s="480">
        <f>IF(G23=0,0,G29/G23)</f>
        <v>0.01756142648078256</v>
      </c>
      <c r="I29" s="481"/>
      <c r="J29" s="300"/>
    </row>
    <row r="30" spans="1:10" ht="12.75">
      <c r="A30" s="444"/>
      <c r="B30" s="302" t="s">
        <v>220</v>
      </c>
      <c r="C30" s="303" t="s">
        <v>653</v>
      </c>
      <c r="D30" s="310">
        <v>0</v>
      </c>
      <c r="E30" s="480">
        <f>IF(D29=0,0,D30/D29)</f>
        <v>0</v>
      </c>
      <c r="F30" s="481"/>
      <c r="G30" s="310">
        <v>0</v>
      </c>
      <c r="H30" s="480">
        <f>IF(G29=0,0,G30/G29)</f>
        <v>0</v>
      </c>
      <c r="I30" s="481"/>
      <c r="J30" s="300"/>
    </row>
    <row r="31" spans="1:10" ht="12.75">
      <c r="A31" s="444"/>
      <c r="B31" s="304" t="s">
        <v>216</v>
      </c>
      <c r="C31" s="303" t="s">
        <v>653</v>
      </c>
      <c r="D31" s="310">
        <v>48.92</v>
      </c>
      <c r="E31" s="480">
        <f>IF(D23=0,0,D31/D23)</f>
        <v>0.37680043133328206</v>
      </c>
      <c r="F31" s="481"/>
      <c r="G31" s="310">
        <v>48.92</v>
      </c>
      <c r="H31" s="480">
        <f>IF(G23=0,0,G31/G23)</f>
        <v>0.37680043133328206</v>
      </c>
      <c r="I31" s="481"/>
      <c r="J31" s="300"/>
    </row>
    <row r="32" spans="1:10" ht="12.75">
      <c r="A32" s="444"/>
      <c r="B32" s="302" t="s">
        <v>220</v>
      </c>
      <c r="C32" s="303" t="s">
        <v>653</v>
      </c>
      <c r="D32" s="310">
        <v>14.76</v>
      </c>
      <c r="E32" s="480">
        <f>IF(D31=0,0,D32/D31)</f>
        <v>0.3017170891251022</v>
      </c>
      <c r="F32" s="481"/>
      <c r="G32" s="310">
        <v>14.575</v>
      </c>
      <c r="H32" s="480">
        <f>IF(G31=0,0,G32/G31)</f>
        <v>0.2979354047424366</v>
      </c>
      <c r="I32" s="481"/>
      <c r="J32" s="300"/>
    </row>
    <row r="33" spans="1:10" ht="12.75">
      <c r="A33" s="444"/>
      <c r="B33" s="304" t="s">
        <v>219</v>
      </c>
      <c r="C33" s="303" t="s">
        <v>653</v>
      </c>
      <c r="D33" s="310">
        <v>78.63</v>
      </c>
      <c r="E33" s="480">
        <f>IF(D23=0,0,D33/D23)</f>
        <v>0.6056381421859355</v>
      </c>
      <c r="F33" s="481"/>
      <c r="G33" s="310">
        <v>78.63</v>
      </c>
      <c r="H33" s="480">
        <f>IF(G23=0,0,G33/G23)</f>
        <v>0.6056381421859355</v>
      </c>
      <c r="I33" s="481"/>
      <c r="J33" s="300"/>
    </row>
    <row r="34" spans="1:10" ht="12.75">
      <c r="A34" s="445"/>
      <c r="B34" s="302" t="s">
        <v>220</v>
      </c>
      <c r="C34" s="303" t="s">
        <v>653</v>
      </c>
      <c r="D34" s="310">
        <v>18.21</v>
      </c>
      <c r="E34" s="480">
        <f>IF(D33=0,0,D34/D33)</f>
        <v>0.2315909958031286</v>
      </c>
      <c r="F34" s="481"/>
      <c r="G34" s="310">
        <v>18.06</v>
      </c>
      <c r="H34" s="480">
        <f>IF(G33=0,0,G34/G33)</f>
        <v>0.22968332697443725</v>
      </c>
      <c r="I34" s="481"/>
      <c r="J34" s="300"/>
    </row>
    <row r="35" spans="1:10" ht="51">
      <c r="A35" s="443">
        <v>3</v>
      </c>
      <c r="B35" s="304" t="s">
        <v>685</v>
      </c>
      <c r="C35" s="446" t="s">
        <v>656</v>
      </c>
      <c r="D35" s="418">
        <f>SUM(D39:D40)</f>
        <v>2</v>
      </c>
      <c r="E35" s="438">
        <f>SUM(E39:F40)</f>
        <v>52</v>
      </c>
      <c r="F35" s="440"/>
      <c r="G35" s="418">
        <f>SUM(G39:G40)</f>
        <v>2</v>
      </c>
      <c r="H35" s="438">
        <f>SUM(H39:I40)</f>
        <v>52</v>
      </c>
      <c r="I35" s="440"/>
      <c r="J35" s="300"/>
    </row>
    <row r="36" spans="1:10" ht="12.75">
      <c r="A36" s="444"/>
      <c r="B36" s="302" t="s">
        <v>217</v>
      </c>
      <c r="C36" s="437"/>
      <c r="D36" s="419"/>
      <c r="E36" s="432"/>
      <c r="F36" s="434"/>
      <c r="G36" s="419"/>
      <c r="H36" s="432"/>
      <c r="I36" s="434"/>
      <c r="J36" s="300"/>
    </row>
    <row r="37" spans="1:10" ht="12.75">
      <c r="A37" s="444"/>
      <c r="B37" s="304" t="s">
        <v>525</v>
      </c>
      <c r="C37" s="290"/>
      <c r="D37" s="278"/>
      <c r="E37" s="312"/>
      <c r="F37" s="314"/>
      <c r="G37" s="278"/>
      <c r="H37" s="312"/>
      <c r="I37" s="314"/>
      <c r="J37" s="300"/>
    </row>
    <row r="38" spans="1:10" ht="12.75">
      <c r="A38" s="444"/>
      <c r="B38" s="304" t="s">
        <v>207</v>
      </c>
      <c r="C38" s="290"/>
      <c r="D38" s="278"/>
      <c r="E38" s="312"/>
      <c r="F38" s="314"/>
      <c r="G38" s="278"/>
      <c r="H38" s="312"/>
      <c r="I38" s="314"/>
      <c r="J38" s="300"/>
    </row>
    <row r="39" spans="1:10" ht="12.75">
      <c r="A39" s="444"/>
      <c r="B39" s="304" t="s">
        <v>671</v>
      </c>
      <c r="C39" s="303" t="s">
        <v>656</v>
      </c>
      <c r="D39" s="311">
        <v>1</v>
      </c>
      <c r="E39" s="435">
        <v>32</v>
      </c>
      <c r="F39" s="417"/>
      <c r="G39" s="311">
        <v>1</v>
      </c>
      <c r="H39" s="435">
        <v>32</v>
      </c>
      <c r="I39" s="417"/>
      <c r="J39" s="300"/>
    </row>
    <row r="40" spans="1:10" ht="12.75">
      <c r="A40" s="444"/>
      <c r="B40" s="304" t="s">
        <v>259</v>
      </c>
      <c r="C40" s="303" t="s">
        <v>656</v>
      </c>
      <c r="D40" s="311">
        <v>1</v>
      </c>
      <c r="E40" s="435">
        <v>20</v>
      </c>
      <c r="F40" s="417"/>
      <c r="G40" s="311">
        <v>1</v>
      </c>
      <c r="H40" s="435">
        <v>20</v>
      </c>
      <c r="I40" s="417"/>
      <c r="J40" s="300"/>
    </row>
    <row r="41" spans="1:10" ht="25.5">
      <c r="A41" s="443">
        <v>4</v>
      </c>
      <c r="B41" s="304" t="s">
        <v>686</v>
      </c>
      <c r="C41" s="446" t="s">
        <v>206</v>
      </c>
      <c r="D41" s="420">
        <v>2</v>
      </c>
      <c r="E41" s="421"/>
      <c r="F41" s="422"/>
      <c r="G41" s="420">
        <v>2</v>
      </c>
      <c r="H41" s="421"/>
      <c r="I41" s="422"/>
      <c r="J41" s="300"/>
    </row>
    <row r="42" spans="1:10" ht="12.75">
      <c r="A42" s="444"/>
      <c r="B42" s="304" t="s">
        <v>657</v>
      </c>
      <c r="C42" s="437"/>
      <c r="D42" s="423"/>
      <c r="E42" s="424"/>
      <c r="F42" s="425"/>
      <c r="G42" s="423"/>
      <c r="H42" s="424"/>
      <c r="I42" s="425"/>
      <c r="J42" s="300"/>
    </row>
    <row r="43" spans="1:10" ht="12.75">
      <c r="A43" s="444"/>
      <c r="B43" s="302" t="s">
        <v>208</v>
      </c>
      <c r="C43" s="303" t="s">
        <v>658</v>
      </c>
      <c r="D43" s="311">
        <v>2</v>
      </c>
      <c r="E43" s="480">
        <f>IF(D41=0,0,D43/D41)</f>
        <v>1</v>
      </c>
      <c r="F43" s="481"/>
      <c r="G43" s="311">
        <v>2</v>
      </c>
      <c r="H43" s="480">
        <f>IF(G41=0,0,G43/G41)</f>
        <v>1</v>
      </c>
      <c r="I43" s="481"/>
      <c r="J43" s="300"/>
    </row>
    <row r="44" spans="1:10" ht="12.75">
      <c r="A44" s="444"/>
      <c r="B44" s="302" t="s">
        <v>209</v>
      </c>
      <c r="C44" s="303" t="s">
        <v>206</v>
      </c>
      <c r="D44" s="426">
        <v>2</v>
      </c>
      <c r="E44" s="427"/>
      <c r="F44" s="428"/>
      <c r="G44" s="426">
        <v>2</v>
      </c>
      <c r="H44" s="427"/>
      <c r="I44" s="428"/>
      <c r="J44" s="300"/>
    </row>
    <row r="45" spans="1:10" ht="12.75">
      <c r="A45" s="444"/>
      <c r="B45" s="302" t="s">
        <v>626</v>
      </c>
      <c r="C45" s="303" t="s">
        <v>658</v>
      </c>
      <c r="D45" s="311"/>
      <c r="E45" s="480">
        <f>IF(D41=0,0,D45/D41)</f>
        <v>0</v>
      </c>
      <c r="F45" s="481"/>
      <c r="G45" s="311"/>
      <c r="H45" s="480">
        <f>IF(G41=0,0,G45/G41)</f>
        <v>0</v>
      </c>
      <c r="I45" s="481"/>
      <c r="J45" s="300"/>
    </row>
    <row r="46" spans="1:10" ht="25.5">
      <c r="A46" s="444"/>
      <c r="B46" s="302" t="s">
        <v>452</v>
      </c>
      <c r="C46" s="303" t="s">
        <v>206</v>
      </c>
      <c r="D46" s="426"/>
      <c r="E46" s="427"/>
      <c r="F46" s="428"/>
      <c r="G46" s="426"/>
      <c r="H46" s="427"/>
      <c r="I46" s="428"/>
      <c r="J46" s="300"/>
    </row>
    <row r="47" spans="1:10" ht="25.5">
      <c r="A47" s="445"/>
      <c r="B47" s="302" t="s">
        <v>210</v>
      </c>
      <c r="C47" s="303" t="s">
        <v>206</v>
      </c>
      <c r="D47" s="426"/>
      <c r="E47" s="427"/>
      <c r="F47" s="428"/>
      <c r="G47" s="426"/>
      <c r="H47" s="427"/>
      <c r="I47" s="428"/>
      <c r="J47" s="300"/>
    </row>
    <row r="48" spans="1:10" ht="114.75">
      <c r="A48" s="443">
        <v>5</v>
      </c>
      <c r="B48" s="304" t="s">
        <v>672</v>
      </c>
      <c r="C48" s="303" t="s">
        <v>656</v>
      </c>
      <c r="D48" s="305">
        <f>D53+D57+D55</f>
        <v>95</v>
      </c>
      <c r="E48" s="429">
        <f>F51+F53+F55+F57</f>
        <v>82.25</v>
      </c>
      <c r="F48" s="430"/>
      <c r="G48" s="305">
        <f>G53+G55+G57</f>
        <v>95</v>
      </c>
      <c r="H48" s="429">
        <f>I51+I53+I55+I57</f>
        <v>82.25</v>
      </c>
      <c r="I48" s="430"/>
      <c r="J48" s="300"/>
    </row>
    <row r="49" spans="1:10" ht="12.75">
      <c r="A49" s="444"/>
      <c r="B49" s="302" t="s">
        <v>659</v>
      </c>
      <c r="C49" s="446" t="s">
        <v>660</v>
      </c>
      <c r="D49" s="431">
        <f>D52+D54+D56+D58</f>
        <v>31</v>
      </c>
      <c r="E49" s="411">
        <f>IF(D48=0,0,D49/D48)</f>
        <v>0.3263157894736842</v>
      </c>
      <c r="F49" s="413">
        <v>61.88</v>
      </c>
      <c r="G49" s="431">
        <f>G52+G54+G56+G58</f>
        <v>31</v>
      </c>
      <c r="H49" s="411">
        <f>IF(G48=0,0,G49/G48)</f>
        <v>0.3263157894736842</v>
      </c>
      <c r="I49" s="413">
        <v>61.88</v>
      </c>
      <c r="J49" s="300"/>
    </row>
    <row r="50" spans="1:10" ht="12.75">
      <c r="A50" s="444"/>
      <c r="B50" s="302" t="s">
        <v>217</v>
      </c>
      <c r="C50" s="437"/>
      <c r="D50" s="410"/>
      <c r="E50" s="412"/>
      <c r="F50" s="414"/>
      <c r="G50" s="410"/>
      <c r="H50" s="412"/>
      <c r="I50" s="414"/>
      <c r="J50" s="300"/>
    </row>
    <row r="51" spans="1:10" ht="12.75">
      <c r="A51" s="444"/>
      <c r="B51" s="304" t="s">
        <v>524</v>
      </c>
      <c r="C51" s="303" t="s">
        <v>661</v>
      </c>
      <c r="D51" s="278">
        <v>0</v>
      </c>
      <c r="E51" s="306">
        <f>IF(D46=0,0,D51/D46)</f>
        <v>0</v>
      </c>
      <c r="F51" s="320">
        <v>0</v>
      </c>
      <c r="G51" s="278">
        <v>0</v>
      </c>
      <c r="H51" s="306">
        <f>IF(G46=0,0,G51/G46)</f>
        <v>0</v>
      </c>
      <c r="I51" s="320">
        <v>0</v>
      </c>
      <c r="J51" s="300"/>
    </row>
    <row r="52" spans="1:10" ht="12.75">
      <c r="A52" s="444"/>
      <c r="B52" s="302" t="s">
        <v>202</v>
      </c>
      <c r="C52" s="303" t="s">
        <v>661</v>
      </c>
      <c r="D52" s="278">
        <v>0</v>
      </c>
      <c r="E52" s="306">
        <f>IF(D47=0,0,D52/D47)</f>
        <v>0</v>
      </c>
      <c r="F52" s="320">
        <v>0</v>
      </c>
      <c r="G52" s="278">
        <v>0</v>
      </c>
      <c r="H52" s="306">
        <f>IF(G47=0,0,G52/G47)</f>
        <v>0</v>
      </c>
      <c r="I52" s="320">
        <v>0</v>
      </c>
      <c r="J52" s="300"/>
    </row>
    <row r="53" spans="1:10" ht="12.75">
      <c r="A53" s="444"/>
      <c r="B53" s="304" t="s">
        <v>673</v>
      </c>
      <c r="C53" s="303" t="s">
        <v>661</v>
      </c>
      <c r="D53" s="311">
        <v>2</v>
      </c>
      <c r="E53" s="306">
        <f>IF(D48=0,0,D53/D48)</f>
        <v>0.021052631578947368</v>
      </c>
      <c r="F53" s="310">
        <v>32</v>
      </c>
      <c r="G53" s="311">
        <v>2</v>
      </c>
      <c r="H53" s="306">
        <f>IF(G48=0,0,G53/G48)</f>
        <v>0.021052631578947368</v>
      </c>
      <c r="I53" s="310">
        <v>32</v>
      </c>
      <c r="J53" s="300"/>
    </row>
    <row r="54" spans="1:10" ht="12.75">
      <c r="A54" s="444"/>
      <c r="B54" s="302" t="s">
        <v>202</v>
      </c>
      <c r="C54" s="303" t="s">
        <v>660</v>
      </c>
      <c r="D54" s="311">
        <v>2</v>
      </c>
      <c r="E54" s="306">
        <f>IF(D53=0,0,D54/D53)</f>
        <v>1</v>
      </c>
      <c r="F54" s="310">
        <v>32</v>
      </c>
      <c r="G54" s="311">
        <v>2</v>
      </c>
      <c r="H54" s="306">
        <f>IF(G53=0,0,G54/G53)</f>
        <v>1</v>
      </c>
      <c r="I54" s="310">
        <v>32</v>
      </c>
      <c r="J54" s="300"/>
    </row>
    <row r="55" spans="1:10" ht="12.75">
      <c r="A55" s="444"/>
      <c r="B55" s="304" t="s">
        <v>214</v>
      </c>
      <c r="C55" s="303" t="s">
        <v>660</v>
      </c>
      <c r="D55" s="315">
        <v>2</v>
      </c>
      <c r="E55" s="306">
        <f>IF(D48=0,0,D55/D48)</f>
        <v>0.021052631578947368</v>
      </c>
      <c r="F55" s="313">
        <v>20</v>
      </c>
      <c r="G55" s="315">
        <v>2</v>
      </c>
      <c r="H55" s="306">
        <f>IF(G48=0,0,G55/G48)</f>
        <v>0.021052631578947368</v>
      </c>
      <c r="I55" s="313">
        <v>20</v>
      </c>
      <c r="J55" s="300"/>
    </row>
    <row r="56" spans="1:10" ht="12.75">
      <c r="A56" s="444"/>
      <c r="B56" s="302" t="s">
        <v>659</v>
      </c>
      <c r="C56" s="289" t="s">
        <v>660</v>
      </c>
      <c r="D56" s="277">
        <v>2</v>
      </c>
      <c r="E56" s="276">
        <f>IF(D55=0,0,D56/D55)</f>
        <v>1</v>
      </c>
      <c r="F56" s="316">
        <v>20</v>
      </c>
      <c r="G56" s="277">
        <v>2</v>
      </c>
      <c r="H56" s="276">
        <f>IF(G55=0,0,G56/G55)</f>
        <v>1</v>
      </c>
      <c r="I56" s="316">
        <v>20</v>
      </c>
      <c r="J56" s="300"/>
    </row>
    <row r="57" spans="1:10" ht="12.75">
      <c r="A57" s="444"/>
      <c r="B57" s="304" t="s">
        <v>0</v>
      </c>
      <c r="C57" s="289" t="s">
        <v>660</v>
      </c>
      <c r="D57" s="311">
        <v>91</v>
      </c>
      <c r="E57" s="306">
        <f>IF(D48=0,0,D57/D48)</f>
        <v>0.9578947368421052</v>
      </c>
      <c r="F57" s="313">
        <v>30.25</v>
      </c>
      <c r="G57" s="311">
        <v>91</v>
      </c>
      <c r="H57" s="306">
        <f>IF(G48=0,0,G57/G48)</f>
        <v>0.9578947368421052</v>
      </c>
      <c r="I57" s="313">
        <v>30.25</v>
      </c>
      <c r="J57" s="300"/>
    </row>
    <row r="58" spans="1:10" ht="12.75">
      <c r="A58" s="444"/>
      <c r="B58" s="302" t="s">
        <v>659</v>
      </c>
      <c r="C58" s="289" t="s">
        <v>660</v>
      </c>
      <c r="D58" s="311">
        <v>27</v>
      </c>
      <c r="E58" s="276">
        <f>IF(D57=0,0,D58/D57)</f>
        <v>0.2967032967032967</v>
      </c>
      <c r="F58" s="316">
        <v>9.88</v>
      </c>
      <c r="G58" s="311">
        <v>27</v>
      </c>
      <c r="H58" s="276">
        <f>IF(G57=0,0,G58/G57)</f>
        <v>0.2967032967032967</v>
      </c>
      <c r="I58" s="316">
        <v>9.88</v>
      </c>
      <c r="J58" s="300">
        <v>7</v>
      </c>
    </row>
    <row r="59" spans="1:10" ht="51">
      <c r="A59" s="443">
        <v>6</v>
      </c>
      <c r="B59" s="304" t="s">
        <v>683</v>
      </c>
      <c r="C59" s="303" t="s">
        <v>206</v>
      </c>
      <c r="D59" s="415">
        <f>SUM(D64,D66,D68)</f>
        <v>0</v>
      </c>
      <c r="E59" s="416"/>
      <c r="F59" s="399"/>
      <c r="G59" s="415">
        <f>SUM(G64,G66,G68)</f>
        <v>0</v>
      </c>
      <c r="H59" s="416"/>
      <c r="I59" s="399"/>
      <c r="J59" s="300"/>
    </row>
    <row r="60" spans="1:10" ht="12.75">
      <c r="A60" s="444"/>
      <c r="B60" s="302" t="s">
        <v>203</v>
      </c>
      <c r="C60" s="446" t="s">
        <v>658</v>
      </c>
      <c r="D60" s="418">
        <f>SUM(D65,D67,D69)</f>
        <v>0</v>
      </c>
      <c r="E60" s="400">
        <f>IF(D59=0,0,D60/D59)</f>
        <v>0</v>
      </c>
      <c r="F60" s="401"/>
      <c r="G60" s="418">
        <f>SUM(G65,G67,G69)</f>
        <v>0</v>
      </c>
      <c r="H60" s="400">
        <f>IF(G59=0,0,G60/G59)</f>
        <v>0</v>
      </c>
      <c r="I60" s="401"/>
      <c r="J60" s="300"/>
    </row>
    <row r="61" spans="1:10" ht="12.75">
      <c r="A61" s="444"/>
      <c r="B61" s="302" t="s">
        <v>217</v>
      </c>
      <c r="C61" s="437"/>
      <c r="D61" s="419"/>
      <c r="E61" s="402"/>
      <c r="F61" s="403"/>
      <c r="G61" s="419"/>
      <c r="H61" s="402"/>
      <c r="I61" s="403"/>
      <c r="J61" s="300"/>
    </row>
    <row r="62" spans="1:10" ht="12.75">
      <c r="A62" s="444"/>
      <c r="B62" s="304" t="s">
        <v>524</v>
      </c>
      <c r="C62" s="303" t="s">
        <v>206</v>
      </c>
      <c r="D62" s="482"/>
      <c r="E62" s="483"/>
      <c r="F62" s="484"/>
      <c r="G62" s="482"/>
      <c r="H62" s="483"/>
      <c r="I62" s="484"/>
      <c r="J62" s="300"/>
    </row>
    <row r="63" spans="1:10" ht="12.75">
      <c r="A63" s="444"/>
      <c r="B63" s="302" t="s">
        <v>203</v>
      </c>
      <c r="C63" s="303" t="s">
        <v>206</v>
      </c>
      <c r="D63" s="482"/>
      <c r="E63" s="483"/>
      <c r="F63" s="484"/>
      <c r="G63" s="482"/>
      <c r="H63" s="483"/>
      <c r="I63" s="484"/>
      <c r="J63" s="300"/>
    </row>
    <row r="64" spans="1:10" ht="12.75">
      <c r="A64" s="444"/>
      <c r="B64" s="304" t="s">
        <v>212</v>
      </c>
      <c r="C64" s="303" t="s">
        <v>206</v>
      </c>
      <c r="D64" s="426"/>
      <c r="E64" s="427"/>
      <c r="F64" s="428"/>
      <c r="G64" s="426"/>
      <c r="H64" s="427"/>
      <c r="I64" s="428"/>
      <c r="J64" s="300"/>
    </row>
    <row r="65" spans="1:10" ht="12.75">
      <c r="A65" s="444"/>
      <c r="B65" s="302" t="s">
        <v>203</v>
      </c>
      <c r="C65" s="303" t="s">
        <v>206</v>
      </c>
      <c r="D65" s="426"/>
      <c r="E65" s="427"/>
      <c r="F65" s="428"/>
      <c r="G65" s="426"/>
      <c r="H65" s="427"/>
      <c r="I65" s="428"/>
      <c r="J65" s="300"/>
    </row>
    <row r="66" spans="1:10" ht="12.75">
      <c r="A66" s="444"/>
      <c r="B66" s="304" t="s">
        <v>213</v>
      </c>
      <c r="C66" s="303" t="s">
        <v>206</v>
      </c>
      <c r="D66" s="426"/>
      <c r="E66" s="427"/>
      <c r="F66" s="428"/>
      <c r="G66" s="426"/>
      <c r="H66" s="427"/>
      <c r="I66" s="428"/>
      <c r="J66" s="300"/>
    </row>
    <row r="67" spans="1:10" ht="12.75">
      <c r="A67" s="444"/>
      <c r="B67" s="302" t="s">
        <v>203</v>
      </c>
      <c r="C67" s="303" t="s">
        <v>206</v>
      </c>
      <c r="D67" s="426"/>
      <c r="E67" s="427"/>
      <c r="F67" s="428"/>
      <c r="G67" s="426"/>
      <c r="H67" s="427"/>
      <c r="I67" s="428"/>
      <c r="J67" s="300"/>
    </row>
    <row r="68" spans="1:10" ht="12.75">
      <c r="A68" s="444"/>
      <c r="B68" s="304" t="s">
        <v>214</v>
      </c>
      <c r="C68" s="303" t="s">
        <v>206</v>
      </c>
      <c r="D68" s="426"/>
      <c r="E68" s="427"/>
      <c r="F68" s="428"/>
      <c r="G68" s="426"/>
      <c r="H68" s="427"/>
      <c r="I68" s="428"/>
      <c r="J68" s="300"/>
    </row>
    <row r="69" spans="1:10" ht="12.75">
      <c r="A69" s="445"/>
      <c r="B69" s="302" t="s">
        <v>203</v>
      </c>
      <c r="C69" s="303" t="s">
        <v>206</v>
      </c>
      <c r="D69" s="426"/>
      <c r="E69" s="427"/>
      <c r="F69" s="428"/>
      <c r="G69" s="426"/>
      <c r="H69" s="427"/>
      <c r="I69" s="428"/>
      <c r="J69" s="300"/>
    </row>
    <row r="70" spans="1:10" ht="51">
      <c r="A70" s="443">
        <v>7</v>
      </c>
      <c r="B70" s="304" t="s">
        <v>684</v>
      </c>
      <c r="C70" s="303" t="s">
        <v>206</v>
      </c>
      <c r="D70" s="415">
        <f>SUM(D75,D77,D79)</f>
        <v>0</v>
      </c>
      <c r="E70" s="416"/>
      <c r="F70" s="399"/>
      <c r="G70" s="415">
        <f>SUM(G75,G77,G79)</f>
        <v>0</v>
      </c>
      <c r="H70" s="416"/>
      <c r="I70" s="399"/>
      <c r="J70" s="300"/>
    </row>
    <row r="71" spans="1:10" ht="12.75">
      <c r="A71" s="444"/>
      <c r="B71" s="302" t="s">
        <v>203</v>
      </c>
      <c r="C71" s="446" t="s">
        <v>658</v>
      </c>
      <c r="D71" s="418">
        <f>SUM(D76,D78,D80)</f>
        <v>0</v>
      </c>
      <c r="E71" s="400">
        <f>IF(D70=0,0,D71/D70)</f>
        <v>0</v>
      </c>
      <c r="F71" s="401"/>
      <c r="G71" s="418">
        <f>SUM(G76,G78,G80)</f>
        <v>0</v>
      </c>
      <c r="H71" s="400">
        <f>IF(G70=0,0,G71/G70)</f>
        <v>0</v>
      </c>
      <c r="I71" s="401"/>
      <c r="J71" s="300"/>
    </row>
    <row r="72" spans="1:10" ht="12.75">
      <c r="A72" s="444"/>
      <c r="B72" s="302" t="s">
        <v>217</v>
      </c>
      <c r="C72" s="437"/>
      <c r="D72" s="419"/>
      <c r="E72" s="402"/>
      <c r="F72" s="403"/>
      <c r="G72" s="419"/>
      <c r="H72" s="402"/>
      <c r="I72" s="403"/>
      <c r="J72" s="300"/>
    </row>
    <row r="73" spans="1:10" ht="12.75">
      <c r="A73" s="444"/>
      <c r="B73" s="304" t="s">
        <v>524</v>
      </c>
      <c r="C73" s="290"/>
      <c r="D73" s="482"/>
      <c r="E73" s="483"/>
      <c r="F73" s="484"/>
      <c r="G73" s="482"/>
      <c r="H73" s="483"/>
      <c r="I73" s="484"/>
      <c r="J73" s="300"/>
    </row>
    <row r="74" spans="1:10" ht="12.75">
      <c r="A74" s="444"/>
      <c r="B74" s="302" t="s">
        <v>203</v>
      </c>
      <c r="C74" s="290"/>
      <c r="D74" s="482"/>
      <c r="E74" s="483"/>
      <c r="F74" s="484"/>
      <c r="G74" s="482"/>
      <c r="H74" s="483"/>
      <c r="I74" s="484"/>
      <c r="J74" s="300"/>
    </row>
    <row r="75" spans="1:10" ht="12.75">
      <c r="A75" s="444"/>
      <c r="B75" s="304" t="s">
        <v>212</v>
      </c>
      <c r="C75" s="303" t="s">
        <v>206</v>
      </c>
      <c r="D75" s="426"/>
      <c r="E75" s="427"/>
      <c r="F75" s="428"/>
      <c r="G75" s="426"/>
      <c r="H75" s="427"/>
      <c r="I75" s="428"/>
      <c r="J75" s="300"/>
    </row>
    <row r="76" spans="1:10" ht="12.75">
      <c r="A76" s="444"/>
      <c r="B76" s="302" t="s">
        <v>203</v>
      </c>
      <c r="C76" s="303" t="s">
        <v>206</v>
      </c>
      <c r="D76" s="426"/>
      <c r="E76" s="427"/>
      <c r="F76" s="428"/>
      <c r="G76" s="426"/>
      <c r="H76" s="427"/>
      <c r="I76" s="428"/>
      <c r="J76" s="300"/>
    </row>
    <row r="77" spans="1:10" ht="12.75">
      <c r="A77" s="444"/>
      <c r="B77" s="304" t="s">
        <v>213</v>
      </c>
      <c r="C77" s="303" t="s">
        <v>206</v>
      </c>
      <c r="D77" s="426"/>
      <c r="E77" s="427"/>
      <c r="F77" s="428"/>
      <c r="G77" s="426"/>
      <c r="H77" s="427"/>
      <c r="I77" s="428"/>
      <c r="J77" s="300"/>
    </row>
    <row r="78" spans="1:10" ht="12.75">
      <c r="A78" s="444"/>
      <c r="B78" s="302" t="s">
        <v>203</v>
      </c>
      <c r="C78" s="303" t="s">
        <v>206</v>
      </c>
      <c r="D78" s="426"/>
      <c r="E78" s="427"/>
      <c r="F78" s="428"/>
      <c r="G78" s="426"/>
      <c r="H78" s="427"/>
      <c r="I78" s="428"/>
      <c r="J78" s="300"/>
    </row>
    <row r="79" spans="1:10" ht="12.75">
      <c r="A79" s="444"/>
      <c r="B79" s="304" t="s">
        <v>214</v>
      </c>
      <c r="C79" s="303" t="s">
        <v>206</v>
      </c>
      <c r="D79" s="426"/>
      <c r="E79" s="427"/>
      <c r="F79" s="428"/>
      <c r="G79" s="426"/>
      <c r="H79" s="427"/>
      <c r="I79" s="428"/>
      <c r="J79" s="300"/>
    </row>
    <row r="80" spans="1:10" ht="12.75">
      <c r="A80" s="445"/>
      <c r="B80" s="302" t="s">
        <v>203</v>
      </c>
      <c r="C80" s="303" t="s">
        <v>206</v>
      </c>
      <c r="D80" s="426"/>
      <c r="E80" s="427"/>
      <c r="F80" s="428"/>
      <c r="G80" s="426"/>
      <c r="H80" s="427"/>
      <c r="I80" s="428"/>
      <c r="J80" s="300"/>
    </row>
    <row r="81" spans="1:10" ht="51">
      <c r="A81" s="443">
        <v>8</v>
      </c>
      <c r="B81" s="304" t="s">
        <v>687</v>
      </c>
      <c r="C81" s="303" t="s">
        <v>206</v>
      </c>
      <c r="D81" s="415">
        <f>SUM(D86,D88,D90)</f>
        <v>14</v>
      </c>
      <c r="E81" s="416"/>
      <c r="F81" s="399"/>
      <c r="G81" s="415">
        <f>SUM(G86,G88,G90)</f>
        <v>14</v>
      </c>
      <c r="H81" s="416"/>
      <c r="I81" s="399"/>
      <c r="J81" s="300"/>
    </row>
    <row r="82" spans="1:10" ht="12.75">
      <c r="A82" s="444"/>
      <c r="B82" s="302" t="s">
        <v>203</v>
      </c>
      <c r="C82" s="446" t="s">
        <v>658</v>
      </c>
      <c r="D82" s="418">
        <f>SUM(D87,D89,D91)</f>
        <v>0</v>
      </c>
      <c r="E82" s="400">
        <f>IF(D81=0,0,D82/D81)</f>
        <v>0</v>
      </c>
      <c r="F82" s="401"/>
      <c r="G82" s="418">
        <f>SUM(G87,G89,G91)</f>
        <v>0</v>
      </c>
      <c r="H82" s="400">
        <f>IF(G81=0,0,G82/G81)</f>
        <v>0</v>
      </c>
      <c r="I82" s="401"/>
      <c r="J82" s="300"/>
    </row>
    <row r="83" spans="1:10" ht="12.75">
      <c r="A83" s="444"/>
      <c r="B83" s="302" t="s">
        <v>217</v>
      </c>
      <c r="C83" s="437"/>
      <c r="D83" s="419"/>
      <c r="E83" s="402"/>
      <c r="F83" s="403"/>
      <c r="G83" s="419"/>
      <c r="H83" s="402"/>
      <c r="I83" s="403"/>
      <c r="J83" s="300"/>
    </row>
    <row r="84" spans="1:10" ht="12.75">
      <c r="A84" s="444"/>
      <c r="B84" s="304" t="s">
        <v>524</v>
      </c>
      <c r="C84" s="303" t="s">
        <v>206</v>
      </c>
      <c r="D84" s="482"/>
      <c r="E84" s="483"/>
      <c r="F84" s="484"/>
      <c r="G84" s="482"/>
      <c r="H84" s="483"/>
      <c r="I84" s="484"/>
      <c r="J84" s="300"/>
    </row>
    <row r="85" spans="1:10" ht="12.75">
      <c r="A85" s="444"/>
      <c r="B85" s="302" t="s">
        <v>203</v>
      </c>
      <c r="C85" s="303" t="s">
        <v>206</v>
      </c>
      <c r="D85" s="482"/>
      <c r="E85" s="483"/>
      <c r="F85" s="484"/>
      <c r="G85" s="482"/>
      <c r="H85" s="483"/>
      <c r="I85" s="484"/>
      <c r="J85" s="300"/>
    </row>
    <row r="86" spans="1:10" ht="12.75">
      <c r="A86" s="444"/>
      <c r="B86" s="304" t="s">
        <v>212</v>
      </c>
      <c r="C86" s="303" t="s">
        <v>206</v>
      </c>
      <c r="D86" s="426"/>
      <c r="E86" s="427"/>
      <c r="F86" s="428"/>
      <c r="G86" s="426"/>
      <c r="H86" s="427"/>
      <c r="I86" s="428"/>
      <c r="J86" s="300"/>
    </row>
    <row r="87" spans="1:10" ht="12.75">
      <c r="A87" s="444"/>
      <c r="B87" s="302" t="s">
        <v>203</v>
      </c>
      <c r="C87" s="303" t="s">
        <v>206</v>
      </c>
      <c r="D87" s="426"/>
      <c r="E87" s="427"/>
      <c r="F87" s="428"/>
      <c r="G87" s="426"/>
      <c r="H87" s="427"/>
      <c r="I87" s="428"/>
      <c r="J87" s="300"/>
    </row>
    <row r="88" spans="1:10" ht="12.75">
      <c r="A88" s="444"/>
      <c r="B88" s="304" t="s">
        <v>213</v>
      </c>
      <c r="C88" s="303" t="s">
        <v>206</v>
      </c>
      <c r="D88" s="426">
        <v>10</v>
      </c>
      <c r="E88" s="427"/>
      <c r="F88" s="428"/>
      <c r="G88" s="426">
        <v>10</v>
      </c>
      <c r="H88" s="427"/>
      <c r="I88" s="428"/>
      <c r="J88" s="300"/>
    </row>
    <row r="89" spans="1:10" ht="12.75">
      <c r="A89" s="444"/>
      <c r="B89" s="302" t="s">
        <v>203</v>
      </c>
      <c r="C89" s="303" t="s">
        <v>206</v>
      </c>
      <c r="D89" s="426"/>
      <c r="E89" s="427"/>
      <c r="F89" s="428"/>
      <c r="G89" s="426"/>
      <c r="H89" s="427"/>
      <c r="I89" s="428"/>
      <c r="J89" s="321"/>
    </row>
    <row r="90" spans="1:10" ht="12.75">
      <c r="A90" s="444"/>
      <c r="B90" s="304" t="s">
        <v>214</v>
      </c>
      <c r="C90" s="303" t="s">
        <v>206</v>
      </c>
      <c r="D90" s="426">
        <v>4</v>
      </c>
      <c r="E90" s="427"/>
      <c r="F90" s="428"/>
      <c r="G90" s="426">
        <v>4</v>
      </c>
      <c r="H90" s="427"/>
      <c r="I90" s="428"/>
      <c r="J90" s="300"/>
    </row>
    <row r="91" spans="1:10" ht="12.75">
      <c r="A91" s="445"/>
      <c r="B91" s="302" t="s">
        <v>203</v>
      </c>
      <c r="C91" s="303" t="s">
        <v>206</v>
      </c>
      <c r="D91" s="426"/>
      <c r="E91" s="427"/>
      <c r="F91" s="428"/>
      <c r="G91" s="426"/>
      <c r="H91" s="427"/>
      <c r="I91" s="428"/>
      <c r="J91" s="300"/>
    </row>
    <row r="92" spans="1:10" ht="51">
      <c r="A92" s="443">
        <v>9</v>
      </c>
      <c r="B92" s="304" t="s">
        <v>688</v>
      </c>
      <c r="C92" s="446" t="s">
        <v>206</v>
      </c>
      <c r="D92" s="404">
        <f>SUM(D94,D102,D118,D126)</f>
        <v>134</v>
      </c>
      <c r="E92" s="405"/>
      <c r="F92" s="406"/>
      <c r="G92" s="404">
        <f>SUM(G94,G102,G118,G126)</f>
        <v>134</v>
      </c>
      <c r="H92" s="405"/>
      <c r="I92" s="406"/>
      <c r="J92" s="300"/>
    </row>
    <row r="93" spans="1:10" ht="12.75">
      <c r="A93" s="444"/>
      <c r="B93" s="302" t="s">
        <v>221</v>
      </c>
      <c r="C93" s="437"/>
      <c r="D93" s="407"/>
      <c r="E93" s="408"/>
      <c r="F93" s="398"/>
      <c r="G93" s="407"/>
      <c r="H93" s="408"/>
      <c r="I93" s="398"/>
      <c r="J93" s="300"/>
    </row>
    <row r="94" spans="1:10" ht="12.75">
      <c r="A94" s="444"/>
      <c r="B94" s="304" t="s">
        <v>689</v>
      </c>
      <c r="C94" s="303" t="s">
        <v>206</v>
      </c>
      <c r="D94" s="415">
        <f>SUM(D95,D101)</f>
        <v>0</v>
      </c>
      <c r="E94" s="416"/>
      <c r="F94" s="399"/>
      <c r="G94" s="415">
        <f>SUM(G95,G101)</f>
        <v>0</v>
      </c>
      <c r="H94" s="416"/>
      <c r="I94" s="399"/>
      <c r="J94" s="300"/>
    </row>
    <row r="95" spans="1:10" ht="12.75">
      <c r="A95" s="444"/>
      <c r="B95" s="302" t="s">
        <v>222</v>
      </c>
      <c r="C95" s="303" t="s">
        <v>206</v>
      </c>
      <c r="D95" s="426"/>
      <c r="E95" s="427"/>
      <c r="F95" s="428"/>
      <c r="G95" s="426"/>
      <c r="H95" s="427"/>
      <c r="I95" s="428"/>
      <c r="J95" s="300"/>
    </row>
    <row r="96" spans="1:10" ht="12.75">
      <c r="A96" s="444"/>
      <c r="B96" s="302" t="s">
        <v>211</v>
      </c>
      <c r="C96" s="303" t="s">
        <v>206</v>
      </c>
      <c r="D96" s="317"/>
      <c r="E96" s="307"/>
      <c r="F96" s="308"/>
      <c r="G96" s="317"/>
      <c r="H96" s="307"/>
      <c r="I96" s="308"/>
      <c r="J96" s="300"/>
    </row>
    <row r="97" spans="1:10" ht="12.75">
      <c r="A97" s="444"/>
      <c r="B97" s="302" t="s">
        <v>690</v>
      </c>
      <c r="C97" s="303" t="s">
        <v>206</v>
      </c>
      <c r="D97" s="317"/>
      <c r="E97" s="307"/>
      <c r="F97" s="308"/>
      <c r="G97" s="317"/>
      <c r="H97" s="307"/>
      <c r="I97" s="308"/>
      <c r="J97" s="300"/>
    </row>
    <row r="98" spans="1:10" ht="12.75">
      <c r="A98" s="444"/>
      <c r="B98" s="302" t="s">
        <v>593</v>
      </c>
      <c r="C98" s="303" t="s">
        <v>206</v>
      </c>
      <c r="D98" s="317"/>
      <c r="E98" s="307"/>
      <c r="F98" s="308"/>
      <c r="G98" s="317"/>
      <c r="H98" s="307"/>
      <c r="I98" s="308"/>
      <c r="J98" s="300"/>
    </row>
    <row r="99" spans="1:10" ht="12.75">
      <c r="A99" s="444"/>
      <c r="B99" s="302" t="s">
        <v>691</v>
      </c>
      <c r="C99" s="303" t="s">
        <v>206</v>
      </c>
      <c r="D99" s="317"/>
      <c r="E99" s="307"/>
      <c r="F99" s="308"/>
      <c r="G99" s="317"/>
      <c r="H99" s="307"/>
      <c r="I99" s="308"/>
      <c r="J99" s="300"/>
    </row>
    <row r="100" spans="1:10" ht="12.75">
      <c r="A100" s="444"/>
      <c r="B100" s="302" t="s">
        <v>692</v>
      </c>
      <c r="C100" s="303" t="s">
        <v>206</v>
      </c>
      <c r="D100" s="317"/>
      <c r="E100" s="307"/>
      <c r="F100" s="308"/>
      <c r="G100" s="317"/>
      <c r="H100" s="307"/>
      <c r="I100" s="308"/>
      <c r="J100" s="300"/>
    </row>
    <row r="101" spans="1:10" ht="12.75">
      <c r="A101" s="444"/>
      <c r="B101" s="302" t="s">
        <v>693</v>
      </c>
      <c r="C101" s="303" t="s">
        <v>206</v>
      </c>
      <c r="D101" s="426"/>
      <c r="E101" s="427"/>
      <c r="F101" s="428"/>
      <c r="G101" s="426"/>
      <c r="H101" s="427"/>
      <c r="I101" s="428"/>
      <c r="J101" s="300"/>
    </row>
    <row r="102" spans="1:10" ht="12.75">
      <c r="A102" s="444"/>
      <c r="B102" s="304" t="s">
        <v>694</v>
      </c>
      <c r="C102" s="303" t="s">
        <v>206</v>
      </c>
      <c r="D102" s="415">
        <f>SUM(D108,D109)</f>
        <v>0</v>
      </c>
      <c r="E102" s="416"/>
      <c r="F102" s="399"/>
      <c r="G102" s="415">
        <f>SUM(G108,G109)</f>
        <v>0</v>
      </c>
      <c r="H102" s="416"/>
      <c r="I102" s="399"/>
      <c r="J102" s="300"/>
    </row>
    <row r="103" spans="1:10" ht="12.75">
      <c r="A103" s="444"/>
      <c r="B103" s="302" t="s">
        <v>222</v>
      </c>
      <c r="C103" s="303" t="s">
        <v>206</v>
      </c>
      <c r="D103" s="482"/>
      <c r="E103" s="483"/>
      <c r="F103" s="484"/>
      <c r="G103" s="482"/>
      <c r="H103" s="483"/>
      <c r="I103" s="484"/>
      <c r="J103" s="300"/>
    </row>
    <row r="104" spans="1:10" ht="12.75">
      <c r="A104" s="444"/>
      <c r="B104" s="302" t="s">
        <v>211</v>
      </c>
      <c r="C104" s="303" t="s">
        <v>206</v>
      </c>
      <c r="D104" s="482"/>
      <c r="E104" s="483"/>
      <c r="F104" s="484"/>
      <c r="G104" s="482"/>
      <c r="H104" s="483"/>
      <c r="I104" s="484"/>
      <c r="J104" s="300"/>
    </row>
    <row r="105" spans="1:10" ht="12.75">
      <c r="A105" s="444"/>
      <c r="B105" s="302" t="s">
        <v>690</v>
      </c>
      <c r="C105" s="303" t="s">
        <v>206</v>
      </c>
      <c r="D105" s="482"/>
      <c r="E105" s="483"/>
      <c r="F105" s="484"/>
      <c r="G105" s="482"/>
      <c r="H105" s="483"/>
      <c r="I105" s="484"/>
      <c r="J105" s="300"/>
    </row>
    <row r="106" spans="1:10" ht="12.75">
      <c r="A106" s="444"/>
      <c r="B106" s="302" t="s">
        <v>593</v>
      </c>
      <c r="C106" s="303" t="s">
        <v>206</v>
      </c>
      <c r="D106" s="482"/>
      <c r="E106" s="483"/>
      <c r="F106" s="484"/>
      <c r="G106" s="482"/>
      <c r="H106" s="483"/>
      <c r="I106" s="484"/>
      <c r="J106" s="300"/>
    </row>
    <row r="107" spans="1:10" ht="12.75">
      <c r="A107" s="444"/>
      <c r="B107" s="302" t="s">
        <v>691</v>
      </c>
      <c r="C107" s="303" t="s">
        <v>206</v>
      </c>
      <c r="D107" s="482"/>
      <c r="E107" s="483"/>
      <c r="F107" s="484"/>
      <c r="G107" s="482"/>
      <c r="H107" s="483"/>
      <c r="I107" s="484"/>
      <c r="J107" s="300"/>
    </row>
    <row r="108" spans="1:10" ht="12.75">
      <c r="A108" s="444"/>
      <c r="B108" s="302" t="s">
        <v>692</v>
      </c>
      <c r="C108" s="303" t="s">
        <v>206</v>
      </c>
      <c r="D108" s="426"/>
      <c r="E108" s="427"/>
      <c r="F108" s="428"/>
      <c r="G108" s="426"/>
      <c r="H108" s="427"/>
      <c r="I108" s="428"/>
      <c r="J108" s="300"/>
    </row>
    <row r="109" spans="1:10" ht="12.75">
      <c r="A109" s="444"/>
      <c r="B109" s="302" t="s">
        <v>693</v>
      </c>
      <c r="C109" s="303" t="s">
        <v>206</v>
      </c>
      <c r="D109" s="426"/>
      <c r="E109" s="427"/>
      <c r="F109" s="428"/>
      <c r="G109" s="426"/>
      <c r="H109" s="427"/>
      <c r="I109" s="428"/>
      <c r="J109" s="300"/>
    </row>
    <row r="110" spans="1:10" ht="12.75">
      <c r="A110" s="444"/>
      <c r="B110" s="304" t="s">
        <v>697</v>
      </c>
      <c r="C110" s="303" t="s">
        <v>206</v>
      </c>
      <c r="D110" s="485">
        <f>SUM(D111:D117)</f>
        <v>3</v>
      </c>
      <c r="E110" s="486"/>
      <c r="F110" s="487"/>
      <c r="G110" s="485">
        <f>SUM(G111:G117)</f>
        <v>3</v>
      </c>
      <c r="H110" s="486"/>
      <c r="I110" s="487"/>
      <c r="J110" s="300"/>
    </row>
    <row r="111" spans="1:10" ht="12.75">
      <c r="A111" s="444"/>
      <c r="B111" s="302" t="s">
        <v>222</v>
      </c>
      <c r="C111" s="303" t="s">
        <v>206</v>
      </c>
      <c r="D111" s="426">
        <v>3</v>
      </c>
      <c r="E111" s="427"/>
      <c r="F111" s="428"/>
      <c r="G111" s="426">
        <v>3</v>
      </c>
      <c r="H111" s="427"/>
      <c r="I111" s="428"/>
      <c r="J111" s="300"/>
    </row>
    <row r="112" spans="1:10" ht="12.75">
      <c r="A112" s="444"/>
      <c r="B112" s="302" t="s">
        <v>211</v>
      </c>
      <c r="C112" s="303" t="s">
        <v>206</v>
      </c>
      <c r="D112" s="317"/>
      <c r="E112" s="307"/>
      <c r="F112" s="308"/>
      <c r="G112" s="317"/>
      <c r="H112" s="307"/>
      <c r="I112" s="308"/>
      <c r="J112" s="300"/>
    </row>
    <row r="113" spans="1:10" ht="12.75">
      <c r="A113" s="444"/>
      <c r="B113" s="302" t="s">
        <v>690</v>
      </c>
      <c r="C113" s="303" t="s">
        <v>206</v>
      </c>
      <c r="D113" s="317"/>
      <c r="E113" s="307"/>
      <c r="F113" s="308"/>
      <c r="G113" s="317"/>
      <c r="H113" s="307"/>
      <c r="I113" s="308"/>
      <c r="J113" s="300"/>
    </row>
    <row r="114" spans="1:10" ht="12.75">
      <c r="A114" s="444"/>
      <c r="B114" s="302" t="s">
        <v>593</v>
      </c>
      <c r="C114" s="303" t="s">
        <v>206</v>
      </c>
      <c r="D114" s="317"/>
      <c r="E114" s="307"/>
      <c r="F114" s="308"/>
      <c r="G114" s="317"/>
      <c r="H114" s="307"/>
      <c r="I114" s="308"/>
      <c r="J114" s="300"/>
    </row>
    <row r="115" spans="1:10" ht="12.75">
      <c r="A115" s="444"/>
      <c r="B115" s="302" t="s">
        <v>691</v>
      </c>
      <c r="C115" s="303" t="s">
        <v>206</v>
      </c>
      <c r="D115" s="317"/>
      <c r="E115" s="307"/>
      <c r="F115" s="308"/>
      <c r="G115" s="317"/>
      <c r="H115" s="307"/>
      <c r="I115" s="308"/>
      <c r="J115" s="300"/>
    </row>
    <row r="116" spans="1:10" ht="12.75">
      <c r="A116" s="444"/>
      <c r="B116" s="302" t="s">
        <v>692</v>
      </c>
      <c r="C116" s="303" t="s">
        <v>206</v>
      </c>
      <c r="D116" s="317"/>
      <c r="E116" s="307"/>
      <c r="F116" s="308"/>
      <c r="G116" s="317"/>
      <c r="H116" s="307"/>
      <c r="I116" s="308"/>
      <c r="J116" s="300"/>
    </row>
    <row r="117" spans="1:10" ht="12.75">
      <c r="A117" s="444"/>
      <c r="B117" s="302" t="s">
        <v>693</v>
      </c>
      <c r="C117" s="303" t="s">
        <v>206</v>
      </c>
      <c r="D117" s="317"/>
      <c r="E117" s="307"/>
      <c r="F117" s="308"/>
      <c r="G117" s="317"/>
      <c r="H117" s="307"/>
      <c r="I117" s="308"/>
      <c r="J117" s="300"/>
    </row>
    <row r="118" spans="1:10" ht="12.75">
      <c r="A118" s="444"/>
      <c r="B118" s="304" t="s">
        <v>695</v>
      </c>
      <c r="C118" s="303" t="s">
        <v>206</v>
      </c>
      <c r="D118" s="415">
        <f>SUM(D119:F125)</f>
        <v>3</v>
      </c>
      <c r="E118" s="416"/>
      <c r="F118" s="399"/>
      <c r="G118" s="415">
        <f>SUM(G119:I125)</f>
        <v>3</v>
      </c>
      <c r="H118" s="416"/>
      <c r="I118" s="399"/>
      <c r="J118" s="300"/>
    </row>
    <row r="119" spans="1:10" ht="12.75">
      <c r="A119" s="444"/>
      <c r="B119" s="302" t="s">
        <v>222</v>
      </c>
      <c r="C119" s="303" t="s">
        <v>206</v>
      </c>
      <c r="D119" s="426">
        <v>3</v>
      </c>
      <c r="E119" s="427"/>
      <c r="F119" s="428"/>
      <c r="G119" s="426">
        <v>3</v>
      </c>
      <c r="H119" s="427"/>
      <c r="I119" s="428"/>
      <c r="J119" s="300"/>
    </row>
    <row r="120" spans="1:10" ht="12.75">
      <c r="A120" s="444"/>
      <c r="B120" s="302" t="s">
        <v>211</v>
      </c>
      <c r="C120" s="303" t="s">
        <v>206</v>
      </c>
      <c r="D120" s="426"/>
      <c r="E120" s="427"/>
      <c r="F120" s="428"/>
      <c r="G120" s="426"/>
      <c r="H120" s="427"/>
      <c r="I120" s="428"/>
      <c r="J120" s="300"/>
    </row>
    <row r="121" spans="1:10" ht="12.75">
      <c r="A121" s="444"/>
      <c r="B121" s="302" t="s">
        <v>690</v>
      </c>
      <c r="C121" s="303" t="s">
        <v>206</v>
      </c>
      <c r="D121" s="317"/>
      <c r="E121" s="307"/>
      <c r="F121" s="308"/>
      <c r="G121" s="317"/>
      <c r="H121" s="307"/>
      <c r="I121" s="308"/>
      <c r="J121" s="300"/>
    </row>
    <row r="122" spans="1:10" ht="12.75">
      <c r="A122" s="444"/>
      <c r="B122" s="302" t="s">
        <v>593</v>
      </c>
      <c r="C122" s="303" t="s">
        <v>206</v>
      </c>
      <c r="D122" s="317"/>
      <c r="E122" s="307"/>
      <c r="F122" s="308"/>
      <c r="G122" s="317"/>
      <c r="H122" s="307"/>
      <c r="I122" s="308"/>
      <c r="J122" s="300"/>
    </row>
    <row r="123" spans="1:10" ht="12.75">
      <c r="A123" s="444"/>
      <c r="B123" s="302" t="s">
        <v>691</v>
      </c>
      <c r="C123" s="303" t="s">
        <v>206</v>
      </c>
      <c r="D123" s="317"/>
      <c r="E123" s="307"/>
      <c r="F123" s="308"/>
      <c r="G123" s="317"/>
      <c r="H123" s="307"/>
      <c r="I123" s="308"/>
      <c r="J123" s="300"/>
    </row>
    <row r="124" spans="1:10" ht="12.75">
      <c r="A124" s="444"/>
      <c r="B124" s="302" t="s">
        <v>692</v>
      </c>
      <c r="C124" s="303" t="s">
        <v>206</v>
      </c>
      <c r="D124" s="317"/>
      <c r="E124" s="307"/>
      <c r="F124" s="308"/>
      <c r="G124" s="317"/>
      <c r="H124" s="307"/>
      <c r="I124" s="308"/>
      <c r="J124" s="300"/>
    </row>
    <row r="125" spans="1:10" ht="12.75">
      <c r="A125" s="444"/>
      <c r="B125" s="302" t="s">
        <v>693</v>
      </c>
      <c r="C125" s="303" t="s">
        <v>206</v>
      </c>
      <c r="D125" s="426"/>
      <c r="E125" s="427"/>
      <c r="F125" s="428"/>
      <c r="G125" s="426"/>
      <c r="H125" s="427"/>
      <c r="I125" s="428"/>
      <c r="J125" s="300"/>
    </row>
    <row r="126" spans="1:10" ht="12.75">
      <c r="A126" s="444"/>
      <c r="B126" s="304" t="s">
        <v>696</v>
      </c>
      <c r="C126" s="303" t="s">
        <v>206</v>
      </c>
      <c r="D126" s="415">
        <f>SUM(D127:F133)</f>
        <v>131</v>
      </c>
      <c r="E126" s="416"/>
      <c r="F126" s="399"/>
      <c r="G126" s="415">
        <f>SUM(G127:I133)</f>
        <v>131</v>
      </c>
      <c r="H126" s="416"/>
      <c r="I126" s="399"/>
      <c r="J126" s="300"/>
    </row>
    <row r="127" spans="1:10" ht="12.75">
      <c r="A127" s="444"/>
      <c r="B127" s="302" t="s">
        <v>222</v>
      </c>
      <c r="C127" s="303" t="s">
        <v>206</v>
      </c>
      <c r="D127" s="426">
        <v>131</v>
      </c>
      <c r="E127" s="427"/>
      <c r="F127" s="428"/>
      <c r="G127" s="426">
        <v>130</v>
      </c>
      <c r="H127" s="427"/>
      <c r="I127" s="428"/>
      <c r="J127" s="300"/>
    </row>
    <row r="128" spans="1:10" ht="12.75">
      <c r="A128" s="444"/>
      <c r="B128" s="302" t="s">
        <v>211</v>
      </c>
      <c r="C128" s="303" t="s">
        <v>206</v>
      </c>
      <c r="D128" s="317"/>
      <c r="E128" s="307"/>
      <c r="F128" s="308"/>
      <c r="G128" s="317"/>
      <c r="H128" s="307"/>
      <c r="I128" s="308"/>
      <c r="J128" s="300">
        <v>8</v>
      </c>
    </row>
    <row r="129" spans="1:10" ht="12.75">
      <c r="A129" s="444"/>
      <c r="B129" s="302" t="s">
        <v>690</v>
      </c>
      <c r="C129" s="303" t="s">
        <v>206</v>
      </c>
      <c r="D129" s="317"/>
      <c r="E129" s="307"/>
      <c r="F129" s="308"/>
      <c r="G129" s="317"/>
      <c r="H129" s="307"/>
      <c r="I129" s="308"/>
      <c r="J129" s="300"/>
    </row>
    <row r="130" spans="1:10" ht="12.75">
      <c r="A130" s="444"/>
      <c r="B130" s="302" t="s">
        <v>593</v>
      </c>
      <c r="C130" s="303" t="s">
        <v>206</v>
      </c>
      <c r="D130" s="317"/>
      <c r="E130" s="307"/>
      <c r="F130" s="308"/>
      <c r="G130" s="317"/>
      <c r="H130" s="378">
        <v>1</v>
      </c>
      <c r="I130" s="308"/>
      <c r="J130" s="300"/>
    </row>
    <row r="131" spans="1:10" ht="12.75">
      <c r="A131" s="444"/>
      <c r="B131" s="302" t="s">
        <v>691</v>
      </c>
      <c r="C131" s="303" t="s">
        <v>206</v>
      </c>
      <c r="D131" s="317"/>
      <c r="E131" s="307"/>
      <c r="F131" s="308"/>
      <c r="G131" s="317"/>
      <c r="H131" s="307"/>
      <c r="I131" s="308"/>
      <c r="J131" s="300"/>
    </row>
    <row r="132" spans="1:10" ht="12.75">
      <c r="A132" s="444"/>
      <c r="B132" s="302" t="s">
        <v>692</v>
      </c>
      <c r="C132" s="303" t="s">
        <v>206</v>
      </c>
      <c r="D132" s="426"/>
      <c r="E132" s="427"/>
      <c r="F132" s="428"/>
      <c r="G132" s="426"/>
      <c r="H132" s="427"/>
      <c r="I132" s="428"/>
      <c r="J132" s="300"/>
    </row>
    <row r="133" spans="1:10" ht="12.75">
      <c r="A133" s="445"/>
      <c r="B133" s="302" t="s">
        <v>693</v>
      </c>
      <c r="C133" s="303" t="s">
        <v>206</v>
      </c>
      <c r="D133" s="426"/>
      <c r="E133" s="427"/>
      <c r="F133" s="428"/>
      <c r="G133" s="426"/>
      <c r="H133" s="427"/>
      <c r="I133" s="428"/>
      <c r="J133" s="300"/>
    </row>
    <row r="134" spans="1:10" ht="25.5">
      <c r="A134" s="443">
        <v>10</v>
      </c>
      <c r="B134" s="304" t="s">
        <v>453</v>
      </c>
      <c r="C134" s="446" t="s">
        <v>658</v>
      </c>
      <c r="D134" s="418">
        <f>SUM(D137:D140)</f>
        <v>0</v>
      </c>
      <c r="E134" s="400">
        <f>IF(D92=0,0,D134/D92)</f>
        <v>0</v>
      </c>
      <c r="F134" s="401"/>
      <c r="G134" s="418">
        <f>SUM(G137:G140)</f>
        <v>0</v>
      </c>
      <c r="H134" s="400">
        <f>IF(G92=0,0,G134/G92)</f>
        <v>0</v>
      </c>
      <c r="I134" s="401"/>
      <c r="J134" s="300"/>
    </row>
    <row r="135" spans="1:10" ht="12.75">
      <c r="A135" s="444"/>
      <c r="B135" s="302" t="s">
        <v>217</v>
      </c>
      <c r="C135" s="437"/>
      <c r="D135" s="419"/>
      <c r="E135" s="402"/>
      <c r="F135" s="403"/>
      <c r="G135" s="419"/>
      <c r="H135" s="402"/>
      <c r="I135" s="403"/>
      <c r="J135" s="300"/>
    </row>
    <row r="136" spans="1:10" ht="12.75">
      <c r="A136" s="444"/>
      <c r="B136" s="304" t="s">
        <v>524</v>
      </c>
      <c r="C136" s="303" t="s">
        <v>658</v>
      </c>
      <c r="D136" s="278"/>
      <c r="E136" s="480">
        <f>IF(D93=0,0,D136/D93)</f>
        <v>0</v>
      </c>
      <c r="F136" s="481"/>
      <c r="G136" s="278"/>
      <c r="H136" s="480">
        <f>IF(G93=0,0,G136/G93)</f>
        <v>0</v>
      </c>
      <c r="I136" s="481"/>
      <c r="J136" s="300"/>
    </row>
    <row r="137" spans="1:10" ht="12.75">
      <c r="A137" s="444"/>
      <c r="B137" s="304" t="s">
        <v>212</v>
      </c>
      <c r="C137" s="303" t="s">
        <v>658</v>
      </c>
      <c r="D137" s="311"/>
      <c r="E137" s="480">
        <f>IF(D94=0,0,D137/D94)</f>
        <v>0</v>
      </c>
      <c r="F137" s="481"/>
      <c r="G137" s="311"/>
      <c r="H137" s="480">
        <f>IF(G94=0,0,G137/G94)</f>
        <v>0</v>
      </c>
      <c r="I137" s="481"/>
      <c r="J137" s="300"/>
    </row>
    <row r="138" spans="1:10" ht="12.75">
      <c r="A138" s="444"/>
      <c r="B138" s="304" t="s">
        <v>213</v>
      </c>
      <c r="C138" s="303" t="s">
        <v>658</v>
      </c>
      <c r="D138" s="311"/>
      <c r="E138" s="480">
        <f>IF(D102=0,0,D138/D102)</f>
        <v>0</v>
      </c>
      <c r="F138" s="481"/>
      <c r="G138" s="311"/>
      <c r="H138" s="480">
        <f>IF(G102=0,0,G138/G102)</f>
        <v>0</v>
      </c>
      <c r="I138" s="481"/>
      <c r="J138" s="300"/>
    </row>
    <row r="139" spans="1:10" ht="12.75">
      <c r="A139" s="444"/>
      <c r="B139" s="304" t="s">
        <v>214</v>
      </c>
      <c r="C139" s="303" t="s">
        <v>658</v>
      </c>
      <c r="D139" s="311"/>
      <c r="E139" s="480">
        <f>IF(D118=0,0,D139/D118)</f>
        <v>0</v>
      </c>
      <c r="F139" s="481"/>
      <c r="G139" s="311"/>
      <c r="H139" s="480">
        <f>IF(G118=0,0,G139/G118)</f>
        <v>0</v>
      </c>
      <c r="I139" s="481"/>
      <c r="J139" s="300"/>
    </row>
    <row r="140" spans="1:10" ht="12.75">
      <c r="A140" s="445"/>
      <c r="B140" s="304" t="s">
        <v>0</v>
      </c>
      <c r="C140" s="303" t="s">
        <v>658</v>
      </c>
      <c r="D140" s="311"/>
      <c r="E140" s="480">
        <f>IF(D126=0,0,D140/D126)</f>
        <v>0</v>
      </c>
      <c r="F140" s="481"/>
      <c r="G140" s="311"/>
      <c r="H140" s="480">
        <f>IF(G126=0,0,G140/G126)</f>
        <v>0</v>
      </c>
      <c r="I140" s="481"/>
      <c r="J140" s="300"/>
    </row>
    <row r="141" spans="1:10" ht="51">
      <c r="A141" s="443">
        <v>11</v>
      </c>
      <c r="B141" s="304" t="s">
        <v>448</v>
      </c>
      <c r="C141" s="446" t="s">
        <v>206</v>
      </c>
      <c r="D141" s="404">
        <f>SUM(D143:F147)</f>
        <v>0</v>
      </c>
      <c r="E141" s="405"/>
      <c r="F141" s="406"/>
      <c r="G141" s="404">
        <f>SUM(G143:I147)</f>
        <v>0</v>
      </c>
      <c r="H141" s="405"/>
      <c r="I141" s="406"/>
      <c r="J141" s="300"/>
    </row>
    <row r="142" spans="1:10" ht="12.75">
      <c r="A142" s="444"/>
      <c r="B142" s="302" t="s">
        <v>217</v>
      </c>
      <c r="C142" s="437"/>
      <c r="D142" s="407"/>
      <c r="E142" s="408"/>
      <c r="F142" s="398"/>
      <c r="G142" s="407"/>
      <c r="H142" s="408"/>
      <c r="I142" s="398"/>
      <c r="J142" s="300"/>
    </row>
    <row r="143" spans="1:10" ht="12.75">
      <c r="A143" s="444"/>
      <c r="B143" s="304" t="s">
        <v>524</v>
      </c>
      <c r="C143" s="303" t="s">
        <v>206</v>
      </c>
      <c r="D143" s="426"/>
      <c r="E143" s="427"/>
      <c r="F143" s="428"/>
      <c r="G143" s="426"/>
      <c r="H143" s="427"/>
      <c r="I143" s="428"/>
      <c r="J143" s="300"/>
    </row>
    <row r="144" spans="1:10" ht="12.75">
      <c r="A144" s="444"/>
      <c r="B144" s="304" t="s">
        <v>212</v>
      </c>
      <c r="C144" s="303" t="s">
        <v>206</v>
      </c>
      <c r="D144" s="426"/>
      <c r="E144" s="427"/>
      <c r="F144" s="428"/>
      <c r="G144" s="426"/>
      <c r="H144" s="427"/>
      <c r="I144" s="428"/>
      <c r="J144" s="300"/>
    </row>
    <row r="145" spans="1:10" ht="12.75">
      <c r="A145" s="444"/>
      <c r="B145" s="304" t="s">
        <v>213</v>
      </c>
      <c r="C145" s="303" t="s">
        <v>206</v>
      </c>
      <c r="D145" s="426"/>
      <c r="E145" s="427"/>
      <c r="F145" s="428"/>
      <c r="G145" s="426"/>
      <c r="H145" s="427"/>
      <c r="I145" s="428"/>
      <c r="J145" s="300"/>
    </row>
    <row r="146" spans="1:10" ht="12.75">
      <c r="A146" s="444"/>
      <c r="B146" s="304" t="s">
        <v>214</v>
      </c>
      <c r="C146" s="303" t="s">
        <v>206</v>
      </c>
      <c r="D146" s="317"/>
      <c r="E146" s="307"/>
      <c r="F146" s="308"/>
      <c r="G146" s="317"/>
      <c r="H146" s="307"/>
      <c r="I146" s="308"/>
      <c r="J146" s="300"/>
    </row>
    <row r="147" spans="1:10" ht="12.75">
      <c r="A147" s="445"/>
      <c r="B147" s="304" t="s">
        <v>0</v>
      </c>
      <c r="C147" s="303" t="s">
        <v>206</v>
      </c>
      <c r="D147" s="426"/>
      <c r="E147" s="427"/>
      <c r="F147" s="428"/>
      <c r="G147" s="426"/>
      <c r="H147" s="427"/>
      <c r="I147" s="428"/>
      <c r="J147" s="300"/>
    </row>
    <row r="148" spans="1:10" ht="25.5">
      <c r="A148" s="443">
        <v>12</v>
      </c>
      <c r="B148" s="304" t="s">
        <v>662</v>
      </c>
      <c r="C148" s="303" t="s">
        <v>656</v>
      </c>
      <c r="D148" s="305">
        <f>SUM(D151,D155)</f>
        <v>60</v>
      </c>
      <c r="E148" s="435">
        <v>30.25</v>
      </c>
      <c r="F148" s="417"/>
      <c r="G148" s="305">
        <f>SUM(G151,G155)</f>
        <v>60</v>
      </c>
      <c r="H148" s="435">
        <v>30.25</v>
      </c>
      <c r="I148" s="417"/>
      <c r="J148" s="300"/>
    </row>
    <row r="149" spans="1:10" ht="12.75">
      <c r="A149" s="444"/>
      <c r="B149" s="302" t="s">
        <v>202</v>
      </c>
      <c r="C149" s="446" t="s">
        <v>658</v>
      </c>
      <c r="D149" s="488">
        <v>12</v>
      </c>
      <c r="E149" s="400">
        <f>IF(D148=0,0,D149/D148)</f>
        <v>0.2</v>
      </c>
      <c r="F149" s="401"/>
      <c r="G149" s="488">
        <v>12</v>
      </c>
      <c r="H149" s="400">
        <f>IF(G148=0,0,G149/G148)</f>
        <v>0.2</v>
      </c>
      <c r="I149" s="401"/>
      <c r="J149" s="300"/>
    </row>
    <row r="150" spans="1:10" ht="12.75">
      <c r="A150" s="444"/>
      <c r="B150" s="302" t="s">
        <v>217</v>
      </c>
      <c r="C150" s="437"/>
      <c r="D150" s="489"/>
      <c r="E150" s="402"/>
      <c r="F150" s="403"/>
      <c r="G150" s="489"/>
      <c r="H150" s="402"/>
      <c r="I150" s="403"/>
      <c r="J150" s="300"/>
    </row>
    <row r="151" spans="1:10" ht="12.75">
      <c r="A151" s="444"/>
      <c r="B151" s="302" t="s">
        <v>698</v>
      </c>
      <c r="C151" s="303" t="s">
        <v>658</v>
      </c>
      <c r="D151" s="305">
        <f>SUM(D152,D154)</f>
        <v>12</v>
      </c>
      <c r="E151" s="480">
        <f>IF(D148=0,0,D151/D148)</f>
        <v>0.2</v>
      </c>
      <c r="F151" s="481"/>
      <c r="G151" s="305">
        <f>SUM(G152,G154)</f>
        <v>12</v>
      </c>
      <c r="H151" s="480">
        <f>IF(G148=0,0,G151/G148)</f>
        <v>0.2</v>
      </c>
      <c r="I151" s="481"/>
      <c r="J151" s="300"/>
    </row>
    <row r="152" spans="1:10" ht="12.75">
      <c r="A152" s="444"/>
      <c r="B152" s="302" t="s">
        <v>663</v>
      </c>
      <c r="C152" s="303" t="s">
        <v>658</v>
      </c>
      <c r="D152" s="311">
        <v>12</v>
      </c>
      <c r="E152" s="480">
        <f>IF(D151=0,0,D152/D151)</f>
        <v>1</v>
      </c>
      <c r="F152" s="481"/>
      <c r="G152" s="311">
        <v>12</v>
      </c>
      <c r="H152" s="480">
        <f>IF(G151=0,0,G152/G151)</f>
        <v>1</v>
      </c>
      <c r="I152" s="481"/>
      <c r="J152" s="300"/>
    </row>
    <row r="153" spans="1:10" ht="12.75">
      <c r="A153" s="444"/>
      <c r="B153" s="302" t="s">
        <v>272</v>
      </c>
      <c r="C153" s="303" t="s">
        <v>658</v>
      </c>
      <c r="D153" s="311">
        <v>12</v>
      </c>
      <c r="E153" s="480">
        <f>IF(D152=0,0,D153/D152)</f>
        <v>1</v>
      </c>
      <c r="F153" s="481"/>
      <c r="G153" s="311">
        <v>12</v>
      </c>
      <c r="H153" s="480">
        <f>IF(G152=0,0,G153/G152)</f>
        <v>1</v>
      </c>
      <c r="I153" s="481"/>
      <c r="J153" s="300"/>
    </row>
    <row r="154" spans="1:10" ht="12.75">
      <c r="A154" s="444"/>
      <c r="B154" s="302" t="s">
        <v>273</v>
      </c>
      <c r="C154" s="303" t="s">
        <v>658</v>
      </c>
      <c r="D154" s="311">
        <v>0</v>
      </c>
      <c r="E154" s="480">
        <f>IF(D151=0,0,D154/D151)</f>
        <v>0</v>
      </c>
      <c r="F154" s="481"/>
      <c r="G154" s="311">
        <v>0</v>
      </c>
      <c r="H154" s="480">
        <f>IF(G151=0,0,G154/G151)</f>
        <v>0</v>
      </c>
      <c r="I154" s="481"/>
      <c r="J154" s="300"/>
    </row>
    <row r="155" spans="1:10" ht="12.75">
      <c r="A155" s="444"/>
      <c r="B155" s="302" t="s">
        <v>270</v>
      </c>
      <c r="C155" s="303" t="s">
        <v>658</v>
      </c>
      <c r="D155" s="305">
        <f>SUM(D156,D157)</f>
        <v>48</v>
      </c>
      <c r="E155" s="480">
        <f>IF(D148=0,0,D155/D148)</f>
        <v>0.8</v>
      </c>
      <c r="F155" s="481"/>
      <c r="G155" s="305">
        <f>SUM(G156,G157)</f>
        <v>48</v>
      </c>
      <c r="H155" s="480">
        <f>IF(G148=0,0,G155/G148)</f>
        <v>0.8</v>
      </c>
      <c r="I155" s="481"/>
      <c r="J155" s="300"/>
    </row>
    <row r="156" spans="1:10" ht="12.75">
      <c r="A156" s="444"/>
      <c r="B156" s="302" t="s">
        <v>271</v>
      </c>
      <c r="C156" s="303" t="s">
        <v>658</v>
      </c>
      <c r="D156" s="311">
        <v>18</v>
      </c>
      <c r="E156" s="480">
        <f>IF(D155=0,0,D156/D155)</f>
        <v>0.375</v>
      </c>
      <c r="F156" s="481"/>
      <c r="G156" s="311">
        <v>18</v>
      </c>
      <c r="H156" s="480">
        <f>IF(G155=0,0,G156/G155)</f>
        <v>0.375</v>
      </c>
      <c r="I156" s="481"/>
      <c r="J156" s="300"/>
    </row>
    <row r="157" spans="1:10" ht="12.75">
      <c r="A157" s="445"/>
      <c r="B157" s="302" t="s">
        <v>273</v>
      </c>
      <c r="C157" s="303" t="s">
        <v>658</v>
      </c>
      <c r="D157" s="311">
        <v>30</v>
      </c>
      <c r="E157" s="480">
        <f>IF(D155=0,0,D157/D155)</f>
        <v>0.625</v>
      </c>
      <c r="F157" s="481"/>
      <c r="G157" s="311">
        <v>30</v>
      </c>
      <c r="H157" s="480">
        <f>IF(G155=0,0,G157/G155)</f>
        <v>0.625</v>
      </c>
      <c r="I157" s="481"/>
      <c r="J157" s="300"/>
    </row>
    <row r="158" spans="1:10" ht="12.75">
      <c r="A158" s="443">
        <v>13</v>
      </c>
      <c r="B158" s="304" t="s">
        <v>449</v>
      </c>
      <c r="C158" s="303" t="s">
        <v>206</v>
      </c>
      <c r="D158" s="426">
        <v>1</v>
      </c>
      <c r="E158" s="427"/>
      <c r="F158" s="428"/>
      <c r="G158" s="426">
        <v>1</v>
      </c>
      <c r="H158" s="427"/>
      <c r="I158" s="428"/>
      <c r="J158" s="300"/>
    </row>
    <row r="159" spans="1:10" ht="12.75">
      <c r="A159" s="445"/>
      <c r="B159" s="302" t="s">
        <v>659</v>
      </c>
      <c r="C159" s="303" t="s">
        <v>658</v>
      </c>
      <c r="D159" s="311">
        <v>1</v>
      </c>
      <c r="E159" s="480">
        <f>IF(D158=0,0,D159/D158)</f>
        <v>1</v>
      </c>
      <c r="F159" s="481"/>
      <c r="G159" s="311">
        <v>1</v>
      </c>
      <c r="H159" s="480">
        <f>IF(G158=0,0,G159/G158)</f>
        <v>1</v>
      </c>
      <c r="I159" s="481"/>
      <c r="J159" s="300"/>
    </row>
    <row r="160" spans="1:10" ht="25.5">
      <c r="A160" s="443">
        <v>14</v>
      </c>
      <c r="B160" s="304" t="s">
        <v>664</v>
      </c>
      <c r="C160" s="446" t="s">
        <v>206</v>
      </c>
      <c r="D160" s="404">
        <f>SUM(D162:D164)</f>
        <v>5</v>
      </c>
      <c r="E160" s="405"/>
      <c r="F160" s="406"/>
      <c r="G160" s="404">
        <f>SUM(G162:G164)</f>
        <v>5</v>
      </c>
      <c r="H160" s="405"/>
      <c r="I160" s="406"/>
      <c r="J160" s="300"/>
    </row>
    <row r="161" spans="1:10" ht="12.75">
      <c r="A161" s="444"/>
      <c r="B161" s="302" t="s">
        <v>217</v>
      </c>
      <c r="C161" s="437"/>
      <c r="D161" s="407"/>
      <c r="E161" s="408"/>
      <c r="F161" s="398"/>
      <c r="G161" s="407"/>
      <c r="H161" s="408"/>
      <c r="I161" s="398"/>
      <c r="J161" s="300"/>
    </row>
    <row r="162" spans="1:10" ht="25.5">
      <c r="A162" s="444"/>
      <c r="B162" s="302" t="s">
        <v>665</v>
      </c>
      <c r="C162" s="303" t="s">
        <v>658</v>
      </c>
      <c r="D162" s="311">
        <v>5</v>
      </c>
      <c r="E162" s="480">
        <f>IF(D160=0,0,D162/D160)</f>
        <v>1</v>
      </c>
      <c r="F162" s="481"/>
      <c r="G162" s="311">
        <v>5</v>
      </c>
      <c r="H162" s="480">
        <f>IF(G160=0,0,G162/G160)</f>
        <v>1</v>
      </c>
      <c r="I162" s="481"/>
      <c r="J162" s="300"/>
    </row>
    <row r="163" spans="1:10" ht="12.75">
      <c r="A163" s="444"/>
      <c r="B163" s="302" t="s">
        <v>277</v>
      </c>
      <c r="C163" s="303" t="s">
        <v>658</v>
      </c>
      <c r="D163" s="311"/>
      <c r="E163" s="480">
        <f>IF(D160=0,0,D163/D160)</f>
        <v>0</v>
      </c>
      <c r="F163" s="481"/>
      <c r="G163" s="311"/>
      <c r="H163" s="480">
        <f>IF(G160=0,0,G163/G160)</f>
        <v>0</v>
      </c>
      <c r="I163" s="481"/>
      <c r="J163" s="300"/>
    </row>
    <row r="164" spans="1:10" ht="25.5">
      <c r="A164" s="445"/>
      <c r="B164" s="302" t="s">
        <v>666</v>
      </c>
      <c r="C164" s="303" t="s">
        <v>658</v>
      </c>
      <c r="D164" s="311"/>
      <c r="E164" s="480">
        <f>IF(D160=0,0,D164/D160)</f>
        <v>0</v>
      </c>
      <c r="F164" s="481"/>
      <c r="G164" s="311"/>
      <c r="H164" s="480">
        <f>IF(G160=0,0,G164/G160)</f>
        <v>0</v>
      </c>
      <c r="I164" s="481"/>
      <c r="J164" s="300"/>
    </row>
    <row r="165" spans="1:10" ht="38.25">
      <c r="A165" s="443">
        <v>15</v>
      </c>
      <c r="B165" s="304" t="s">
        <v>450</v>
      </c>
      <c r="C165" s="303" t="s">
        <v>206</v>
      </c>
      <c r="D165" s="426">
        <v>302</v>
      </c>
      <c r="E165" s="427"/>
      <c r="F165" s="428"/>
      <c r="G165" s="426">
        <v>302</v>
      </c>
      <c r="H165" s="427"/>
      <c r="I165" s="428"/>
      <c r="J165" s="300"/>
    </row>
    <row r="166" spans="1:10" ht="12.75">
      <c r="A166" s="445"/>
      <c r="B166" s="302" t="s">
        <v>203</v>
      </c>
      <c r="C166" s="303" t="s">
        <v>658</v>
      </c>
      <c r="D166" s="311"/>
      <c r="E166" s="480">
        <f>IF(D165=0,0,D166/D165)</f>
        <v>0</v>
      </c>
      <c r="F166" s="481"/>
      <c r="G166" s="311"/>
      <c r="H166" s="480">
        <f>IF(G165=0,0,G166/G165)</f>
        <v>0</v>
      </c>
      <c r="I166" s="481"/>
      <c r="J166" s="300"/>
    </row>
    <row r="167" spans="1:10" ht="25.5">
      <c r="A167" s="443">
        <v>16</v>
      </c>
      <c r="B167" s="304" t="s">
        <v>667</v>
      </c>
      <c r="C167" s="303" t="s">
        <v>206</v>
      </c>
      <c r="D167" s="426">
        <v>102</v>
      </c>
      <c r="E167" s="427"/>
      <c r="F167" s="428"/>
      <c r="G167" s="426">
        <v>102</v>
      </c>
      <c r="H167" s="427"/>
      <c r="I167" s="428"/>
      <c r="J167" s="300"/>
    </row>
    <row r="168" spans="1:10" ht="12.75">
      <c r="A168" s="445"/>
      <c r="B168" s="302" t="s">
        <v>203</v>
      </c>
      <c r="C168" s="303" t="s">
        <v>658</v>
      </c>
      <c r="D168" s="311"/>
      <c r="E168" s="480">
        <f>IF(D167=0,0,D168/D167)</f>
        <v>0</v>
      </c>
      <c r="F168" s="481"/>
      <c r="G168" s="311"/>
      <c r="H168" s="480">
        <f>IF(G167=0,0,G168/G167)</f>
        <v>0</v>
      </c>
      <c r="I168" s="481"/>
      <c r="J168" s="300"/>
    </row>
    <row r="169" spans="1:10" ht="25.5">
      <c r="A169" s="443">
        <v>17</v>
      </c>
      <c r="B169" s="304" t="s">
        <v>700</v>
      </c>
      <c r="C169" s="303" t="s">
        <v>197</v>
      </c>
      <c r="D169" s="429">
        <f>SUM(D173:D174)</f>
        <v>4.2</v>
      </c>
      <c r="E169" s="490"/>
      <c r="F169" s="430"/>
      <c r="G169" s="429">
        <f>SUM(G173:G174)</f>
        <v>4.2</v>
      </c>
      <c r="H169" s="490"/>
      <c r="I169" s="430"/>
      <c r="J169" s="300"/>
    </row>
    <row r="170" spans="1:10" ht="25.5">
      <c r="A170" s="444"/>
      <c r="B170" s="302" t="s">
        <v>205</v>
      </c>
      <c r="C170" s="446" t="s">
        <v>653</v>
      </c>
      <c r="D170" s="491"/>
      <c r="E170" s="400">
        <f>IF(D169=0,0,D170/D169)</f>
        <v>0</v>
      </c>
      <c r="F170" s="401"/>
      <c r="G170" s="491"/>
      <c r="H170" s="400">
        <f>IF(G169=0,0,G170/G169)</f>
        <v>0</v>
      </c>
      <c r="I170" s="401"/>
      <c r="J170" s="300"/>
    </row>
    <row r="171" spans="1:10" ht="12.75">
      <c r="A171" s="444"/>
      <c r="B171" s="302" t="s">
        <v>217</v>
      </c>
      <c r="C171" s="437"/>
      <c r="D171" s="492"/>
      <c r="E171" s="402"/>
      <c r="F171" s="403"/>
      <c r="G171" s="492"/>
      <c r="H171" s="402"/>
      <c r="I171" s="403"/>
      <c r="J171" s="300"/>
    </row>
    <row r="172" spans="1:10" ht="12.75">
      <c r="A172" s="444"/>
      <c r="B172" s="304" t="s">
        <v>699</v>
      </c>
      <c r="C172" s="290"/>
      <c r="D172" s="279"/>
      <c r="E172" s="280"/>
      <c r="F172" s="281"/>
      <c r="G172" s="279"/>
      <c r="H172" s="280"/>
      <c r="I172" s="281"/>
      <c r="J172" s="300"/>
    </row>
    <row r="173" spans="1:10" ht="12.75">
      <c r="A173" s="444"/>
      <c r="B173" s="304" t="s">
        <v>238</v>
      </c>
      <c r="C173" s="303" t="s">
        <v>653</v>
      </c>
      <c r="D173" s="310"/>
      <c r="E173" s="480">
        <f>IF(D169=0,0,D173/D169)</f>
        <v>0</v>
      </c>
      <c r="F173" s="481"/>
      <c r="G173" s="310"/>
      <c r="H173" s="480">
        <f>IF(G169=0,0,G173/G169)</f>
        <v>0</v>
      </c>
      <c r="I173" s="481"/>
      <c r="J173" s="300"/>
    </row>
    <row r="174" spans="1:10" ht="12.75">
      <c r="A174" s="444"/>
      <c r="B174" s="304" t="s">
        <v>237</v>
      </c>
      <c r="C174" s="303" t="s">
        <v>653</v>
      </c>
      <c r="D174" s="310">
        <v>4.2</v>
      </c>
      <c r="E174" s="480">
        <f>IF(D169=0,0,D174/D169)</f>
        <v>1</v>
      </c>
      <c r="F174" s="481"/>
      <c r="G174" s="310">
        <v>4.2</v>
      </c>
      <c r="H174" s="480">
        <f>IF(G169=0,0,G174/G169)</f>
        <v>1</v>
      </c>
      <c r="I174" s="481"/>
      <c r="J174" s="300"/>
    </row>
    <row r="175" spans="1:10" ht="12.75">
      <c r="A175" s="443">
        <v>18</v>
      </c>
      <c r="B175" s="304" t="s">
        <v>668</v>
      </c>
      <c r="C175" s="446" t="s">
        <v>206</v>
      </c>
      <c r="D175" s="404">
        <f>SUM(D178:F181)</f>
        <v>51</v>
      </c>
      <c r="E175" s="405"/>
      <c r="F175" s="406"/>
      <c r="G175" s="404">
        <f>SUM(G178:I181)</f>
        <v>51</v>
      </c>
      <c r="H175" s="405"/>
      <c r="I175" s="406"/>
      <c r="J175" s="300"/>
    </row>
    <row r="176" spans="1:10" ht="12.75">
      <c r="A176" s="444"/>
      <c r="B176" s="304" t="s">
        <v>217</v>
      </c>
      <c r="C176" s="437"/>
      <c r="D176" s="407"/>
      <c r="E176" s="408"/>
      <c r="F176" s="398"/>
      <c r="G176" s="407"/>
      <c r="H176" s="408"/>
      <c r="I176" s="398"/>
      <c r="J176" s="300"/>
    </row>
    <row r="177" spans="1:10" ht="12.75">
      <c r="A177" s="444"/>
      <c r="B177" s="302" t="s">
        <v>524</v>
      </c>
      <c r="C177" s="290"/>
      <c r="D177" s="283"/>
      <c r="E177" s="284"/>
      <c r="F177" s="282"/>
      <c r="G177" s="283"/>
      <c r="H177" s="284"/>
      <c r="I177" s="282"/>
      <c r="J177" s="300"/>
    </row>
    <row r="178" spans="1:10" ht="12.75">
      <c r="A178" s="444"/>
      <c r="B178" s="302" t="s">
        <v>212</v>
      </c>
      <c r="C178" s="303" t="s">
        <v>206</v>
      </c>
      <c r="D178" s="426"/>
      <c r="E178" s="427"/>
      <c r="F178" s="428"/>
      <c r="G178" s="426"/>
      <c r="H178" s="427"/>
      <c r="I178" s="428"/>
      <c r="J178" s="300"/>
    </row>
    <row r="179" spans="1:10" ht="12.75">
      <c r="A179" s="444"/>
      <c r="B179" s="302" t="s">
        <v>670</v>
      </c>
      <c r="C179" s="303" t="s">
        <v>206</v>
      </c>
      <c r="D179" s="426"/>
      <c r="E179" s="427"/>
      <c r="F179" s="428"/>
      <c r="G179" s="426"/>
      <c r="H179" s="427"/>
      <c r="I179" s="428"/>
      <c r="J179" s="300"/>
    </row>
    <row r="180" spans="1:10" ht="12.75">
      <c r="A180" s="444"/>
      <c r="B180" s="302" t="s">
        <v>669</v>
      </c>
      <c r="C180" s="303" t="s">
        <v>206</v>
      </c>
      <c r="D180" s="426"/>
      <c r="E180" s="427"/>
      <c r="F180" s="428"/>
      <c r="G180" s="426"/>
      <c r="H180" s="427"/>
      <c r="I180" s="428"/>
      <c r="J180" s="300"/>
    </row>
    <row r="181" spans="1:10" ht="12.75">
      <c r="A181" s="445"/>
      <c r="B181" s="302" t="s">
        <v>0</v>
      </c>
      <c r="C181" s="303" t="s">
        <v>206</v>
      </c>
      <c r="D181" s="426">
        <v>51</v>
      </c>
      <c r="E181" s="427"/>
      <c r="F181" s="428"/>
      <c r="G181" s="426">
        <v>51</v>
      </c>
      <c r="H181" s="427"/>
      <c r="I181" s="428"/>
      <c r="J181" s="300"/>
    </row>
    <row r="182" spans="1:10" ht="12.75">
      <c r="A182" s="300"/>
      <c r="B182" s="300"/>
      <c r="C182" s="300"/>
      <c r="D182" s="300"/>
      <c r="E182" s="300"/>
      <c r="F182" s="300"/>
      <c r="G182" s="300"/>
      <c r="H182" s="300"/>
      <c r="I182" s="300"/>
      <c r="J182" s="300"/>
    </row>
    <row r="183" spans="1:10" ht="12.75">
      <c r="A183" s="300"/>
      <c r="B183" s="300"/>
      <c r="C183" s="300"/>
      <c r="D183" s="300"/>
      <c r="E183" s="300"/>
      <c r="F183" s="300"/>
      <c r="G183" s="300"/>
      <c r="H183" s="300"/>
      <c r="I183" s="300"/>
      <c r="J183" s="300"/>
    </row>
    <row r="184" spans="1:10" ht="12.75">
      <c r="A184" s="300"/>
      <c r="B184" s="300"/>
      <c r="C184" s="300"/>
      <c r="D184" s="300"/>
      <c r="E184" s="300"/>
      <c r="F184" s="300"/>
      <c r="G184" s="300"/>
      <c r="H184" s="300"/>
      <c r="I184" s="300"/>
      <c r="J184" s="300"/>
    </row>
    <row r="197" ht="12.75">
      <c r="J197" s="24">
        <v>9</v>
      </c>
    </row>
  </sheetData>
  <sheetProtection/>
  <mergeCells count="318">
    <mergeCell ref="D133:F133"/>
    <mergeCell ref="G133:I133"/>
    <mergeCell ref="G134:G135"/>
    <mergeCell ref="H134:I135"/>
    <mergeCell ref="H136:I136"/>
    <mergeCell ref="G104:I104"/>
    <mergeCell ref="G105:I105"/>
    <mergeCell ref="G106:I106"/>
    <mergeCell ref="G107:I107"/>
    <mergeCell ref="D84:F84"/>
    <mergeCell ref="D85:F85"/>
    <mergeCell ref="G84:I84"/>
    <mergeCell ref="G85:I85"/>
    <mergeCell ref="D73:F73"/>
    <mergeCell ref="G73:I73"/>
    <mergeCell ref="D74:F74"/>
    <mergeCell ref="G74:I74"/>
    <mergeCell ref="D62:F62"/>
    <mergeCell ref="D63:F63"/>
    <mergeCell ref="G62:I62"/>
    <mergeCell ref="G63:I63"/>
    <mergeCell ref="D181:F181"/>
    <mergeCell ref="G181:I181"/>
    <mergeCell ref="E25:F25"/>
    <mergeCell ref="E26:F26"/>
    <mergeCell ref="E27:F27"/>
    <mergeCell ref="E28:F28"/>
    <mergeCell ref="H25:I25"/>
    <mergeCell ref="H26:I26"/>
    <mergeCell ref="H27:I27"/>
    <mergeCell ref="H28:I28"/>
    <mergeCell ref="A175:A181"/>
    <mergeCell ref="C175:C176"/>
    <mergeCell ref="D175:F176"/>
    <mergeCell ref="G175:I176"/>
    <mergeCell ref="D178:F178"/>
    <mergeCell ref="G178:I178"/>
    <mergeCell ref="D179:F179"/>
    <mergeCell ref="G179:I179"/>
    <mergeCell ref="D180:F180"/>
    <mergeCell ref="G180:I180"/>
    <mergeCell ref="E174:F174"/>
    <mergeCell ref="H174:I174"/>
    <mergeCell ref="A169:A174"/>
    <mergeCell ref="D169:F169"/>
    <mergeCell ref="G169:I169"/>
    <mergeCell ref="C170:C171"/>
    <mergeCell ref="D170:D171"/>
    <mergeCell ref="E170:F171"/>
    <mergeCell ref="G170:G171"/>
    <mergeCell ref="H170:I171"/>
    <mergeCell ref="E173:F173"/>
    <mergeCell ref="H173:I173"/>
    <mergeCell ref="A167:A168"/>
    <mergeCell ref="D167:F167"/>
    <mergeCell ref="G167:I167"/>
    <mergeCell ref="E168:F168"/>
    <mergeCell ref="H168:I168"/>
    <mergeCell ref="A165:A166"/>
    <mergeCell ref="D165:F165"/>
    <mergeCell ref="G165:I165"/>
    <mergeCell ref="E166:F166"/>
    <mergeCell ref="H166:I166"/>
    <mergeCell ref="A160:A164"/>
    <mergeCell ref="C160:C161"/>
    <mergeCell ref="D160:F161"/>
    <mergeCell ref="G160:I161"/>
    <mergeCell ref="E162:F162"/>
    <mergeCell ref="H162:I162"/>
    <mergeCell ref="E163:F163"/>
    <mergeCell ref="H163:I163"/>
    <mergeCell ref="E164:F164"/>
    <mergeCell ref="H164:I164"/>
    <mergeCell ref="E157:F157"/>
    <mergeCell ref="H157:I157"/>
    <mergeCell ref="A158:A159"/>
    <mergeCell ref="D158:F158"/>
    <mergeCell ref="G158:I158"/>
    <mergeCell ref="E159:F159"/>
    <mergeCell ref="H159:I159"/>
    <mergeCell ref="E155:F155"/>
    <mergeCell ref="H155:I155"/>
    <mergeCell ref="E156:F156"/>
    <mergeCell ref="H156:I156"/>
    <mergeCell ref="E153:F153"/>
    <mergeCell ref="H153:I153"/>
    <mergeCell ref="E154:F154"/>
    <mergeCell ref="H154:I154"/>
    <mergeCell ref="H149:I150"/>
    <mergeCell ref="E151:F151"/>
    <mergeCell ref="H151:I151"/>
    <mergeCell ref="E152:F152"/>
    <mergeCell ref="H152:I152"/>
    <mergeCell ref="G145:I145"/>
    <mergeCell ref="D147:F147"/>
    <mergeCell ref="G147:I147"/>
    <mergeCell ref="A148:A157"/>
    <mergeCell ref="E148:F148"/>
    <mergeCell ref="H148:I148"/>
    <mergeCell ref="C149:C150"/>
    <mergeCell ref="D149:D150"/>
    <mergeCell ref="E149:F150"/>
    <mergeCell ref="G149:G150"/>
    <mergeCell ref="H140:I140"/>
    <mergeCell ref="A141:A147"/>
    <mergeCell ref="C141:C142"/>
    <mergeCell ref="D141:F142"/>
    <mergeCell ref="G141:I142"/>
    <mergeCell ref="D143:F143"/>
    <mergeCell ref="G143:I143"/>
    <mergeCell ref="D144:F144"/>
    <mergeCell ref="G144:I144"/>
    <mergeCell ref="D145:F145"/>
    <mergeCell ref="H137:I137"/>
    <mergeCell ref="H138:I138"/>
    <mergeCell ref="E139:F139"/>
    <mergeCell ref="H139:I139"/>
    <mergeCell ref="A134:A140"/>
    <mergeCell ref="C134:C135"/>
    <mergeCell ref="D134:D135"/>
    <mergeCell ref="E134:F135"/>
    <mergeCell ref="E138:F138"/>
    <mergeCell ref="E137:F137"/>
    <mergeCell ref="E140:F140"/>
    <mergeCell ref="E136:F136"/>
    <mergeCell ref="D127:F127"/>
    <mergeCell ref="G127:I127"/>
    <mergeCell ref="D132:F132"/>
    <mergeCell ref="G132:I132"/>
    <mergeCell ref="D125:F125"/>
    <mergeCell ref="G125:I125"/>
    <mergeCell ref="D126:F126"/>
    <mergeCell ref="G126:I126"/>
    <mergeCell ref="D119:F119"/>
    <mergeCell ref="G119:I119"/>
    <mergeCell ref="D120:F120"/>
    <mergeCell ref="G120:I120"/>
    <mergeCell ref="D109:F109"/>
    <mergeCell ref="G109:I109"/>
    <mergeCell ref="D118:F118"/>
    <mergeCell ref="G118:I118"/>
    <mergeCell ref="D110:F110"/>
    <mergeCell ref="G110:I110"/>
    <mergeCell ref="G111:I111"/>
    <mergeCell ref="D111:F111"/>
    <mergeCell ref="D102:F102"/>
    <mergeCell ref="G102:I102"/>
    <mergeCell ref="D108:F108"/>
    <mergeCell ref="G108:I108"/>
    <mergeCell ref="D103:F103"/>
    <mergeCell ref="D104:F104"/>
    <mergeCell ref="D105:F105"/>
    <mergeCell ref="D106:F106"/>
    <mergeCell ref="D107:F107"/>
    <mergeCell ref="G103:I103"/>
    <mergeCell ref="A92:A133"/>
    <mergeCell ref="C92:C93"/>
    <mergeCell ref="D92:F93"/>
    <mergeCell ref="G92:I93"/>
    <mergeCell ref="D94:F94"/>
    <mergeCell ref="G94:I94"/>
    <mergeCell ref="D95:F95"/>
    <mergeCell ref="G95:I95"/>
    <mergeCell ref="D101:F101"/>
    <mergeCell ref="G101:I101"/>
    <mergeCell ref="D90:F90"/>
    <mergeCell ref="G90:I90"/>
    <mergeCell ref="D91:F91"/>
    <mergeCell ref="G91:I91"/>
    <mergeCell ref="D88:F88"/>
    <mergeCell ref="G88:I88"/>
    <mergeCell ref="D89:F89"/>
    <mergeCell ref="G89:I89"/>
    <mergeCell ref="D86:F86"/>
    <mergeCell ref="G86:I86"/>
    <mergeCell ref="D87:F87"/>
    <mergeCell ref="G87:I87"/>
    <mergeCell ref="D80:F80"/>
    <mergeCell ref="G80:I80"/>
    <mergeCell ref="A81:A91"/>
    <mergeCell ref="D81:F81"/>
    <mergeCell ref="G81:I81"/>
    <mergeCell ref="C82:C83"/>
    <mergeCell ref="D82:D83"/>
    <mergeCell ref="E82:F83"/>
    <mergeCell ref="G82:G83"/>
    <mergeCell ref="H82:I83"/>
    <mergeCell ref="D78:F78"/>
    <mergeCell ref="G78:I78"/>
    <mergeCell ref="D79:F79"/>
    <mergeCell ref="G79:I79"/>
    <mergeCell ref="D76:F76"/>
    <mergeCell ref="G76:I76"/>
    <mergeCell ref="D77:F77"/>
    <mergeCell ref="G77:I77"/>
    <mergeCell ref="A70:A80"/>
    <mergeCell ref="D70:F70"/>
    <mergeCell ref="G70:I70"/>
    <mergeCell ref="C71:C72"/>
    <mergeCell ref="D71:D72"/>
    <mergeCell ref="E71:F72"/>
    <mergeCell ref="G71:G72"/>
    <mergeCell ref="H71:I72"/>
    <mergeCell ref="D75:F75"/>
    <mergeCell ref="G75:I75"/>
    <mergeCell ref="D68:F68"/>
    <mergeCell ref="G68:I68"/>
    <mergeCell ref="D69:F69"/>
    <mergeCell ref="G69:I69"/>
    <mergeCell ref="D66:F66"/>
    <mergeCell ref="G66:I66"/>
    <mergeCell ref="D67:F67"/>
    <mergeCell ref="G67:I67"/>
    <mergeCell ref="D64:F64"/>
    <mergeCell ref="G64:I64"/>
    <mergeCell ref="D65:F65"/>
    <mergeCell ref="G65:I65"/>
    <mergeCell ref="D47:F47"/>
    <mergeCell ref="G47:I47"/>
    <mergeCell ref="A59:A69"/>
    <mergeCell ref="D59:F59"/>
    <mergeCell ref="G59:I59"/>
    <mergeCell ref="C60:C61"/>
    <mergeCell ref="D60:D61"/>
    <mergeCell ref="E60:F61"/>
    <mergeCell ref="G60:G61"/>
    <mergeCell ref="H60:I61"/>
    <mergeCell ref="A48:A58"/>
    <mergeCell ref="E48:F48"/>
    <mergeCell ref="H48:I48"/>
    <mergeCell ref="C49:C50"/>
    <mergeCell ref="D49:D50"/>
    <mergeCell ref="E49:E50"/>
    <mergeCell ref="F49:F50"/>
    <mergeCell ref="G49:G50"/>
    <mergeCell ref="H49:H50"/>
    <mergeCell ref="I49:I50"/>
    <mergeCell ref="G44:I44"/>
    <mergeCell ref="E45:F45"/>
    <mergeCell ref="H45:I45"/>
    <mergeCell ref="D46:F46"/>
    <mergeCell ref="G46:I46"/>
    <mergeCell ref="H40:I40"/>
    <mergeCell ref="A41:A47"/>
    <mergeCell ref="C41:C42"/>
    <mergeCell ref="D41:F42"/>
    <mergeCell ref="G41:I42"/>
    <mergeCell ref="E43:F43"/>
    <mergeCell ref="H43:I43"/>
    <mergeCell ref="D44:F44"/>
    <mergeCell ref="A35:A40"/>
    <mergeCell ref="C35:C36"/>
    <mergeCell ref="G35:G36"/>
    <mergeCell ref="H35:I36"/>
    <mergeCell ref="E39:F39"/>
    <mergeCell ref="H39:I39"/>
    <mergeCell ref="D35:D36"/>
    <mergeCell ref="E35:F36"/>
    <mergeCell ref="E40:F40"/>
    <mergeCell ref="E33:F33"/>
    <mergeCell ref="H34:I34"/>
    <mergeCell ref="E31:F31"/>
    <mergeCell ref="H31:I31"/>
    <mergeCell ref="E32:F32"/>
    <mergeCell ref="H32:I32"/>
    <mergeCell ref="A23:A34"/>
    <mergeCell ref="C23:C24"/>
    <mergeCell ref="D23:F24"/>
    <mergeCell ref="G23:I24"/>
    <mergeCell ref="E29:F29"/>
    <mergeCell ref="H29:I29"/>
    <mergeCell ref="E30:F30"/>
    <mergeCell ref="H30:I30"/>
    <mergeCell ref="H33:I33"/>
    <mergeCell ref="E34:F34"/>
    <mergeCell ref="E21:F21"/>
    <mergeCell ref="H21:I21"/>
    <mergeCell ref="E22:F22"/>
    <mergeCell ref="H22:I22"/>
    <mergeCell ref="D19:F19"/>
    <mergeCell ref="G19:I19"/>
    <mergeCell ref="D20:F20"/>
    <mergeCell ref="G20:I20"/>
    <mergeCell ref="E17:F17"/>
    <mergeCell ref="H17:I17"/>
    <mergeCell ref="E18:F18"/>
    <mergeCell ref="H18:I18"/>
    <mergeCell ref="E15:F15"/>
    <mergeCell ref="H15:I15"/>
    <mergeCell ref="E16:F16"/>
    <mergeCell ref="H16:I16"/>
    <mergeCell ref="E13:F13"/>
    <mergeCell ref="H13:I13"/>
    <mergeCell ref="E14:F14"/>
    <mergeCell ref="H14:I14"/>
    <mergeCell ref="E11:F11"/>
    <mergeCell ref="H11:I11"/>
    <mergeCell ref="E12:F12"/>
    <mergeCell ref="H12:I12"/>
    <mergeCell ref="E9:F9"/>
    <mergeCell ref="H9:I9"/>
    <mergeCell ref="E10:F10"/>
    <mergeCell ref="H10:I10"/>
    <mergeCell ref="G4:I5"/>
    <mergeCell ref="E7:F7"/>
    <mergeCell ref="H7:I7"/>
    <mergeCell ref="E8:F8"/>
    <mergeCell ref="H8:I8"/>
    <mergeCell ref="A1:I1"/>
    <mergeCell ref="E6:F6"/>
    <mergeCell ref="H6:I6"/>
    <mergeCell ref="D2:F2"/>
    <mergeCell ref="G2:I2"/>
    <mergeCell ref="D3:F3"/>
    <mergeCell ref="G3:I3"/>
    <mergeCell ref="A4:A22"/>
    <mergeCell ref="C4:C5"/>
    <mergeCell ref="D4:F5"/>
  </mergeCells>
  <printOptions/>
  <pageMargins left="0.71" right="0.32" top="0.38" bottom="0.29" header="0.21" footer="0.24"/>
  <pageSetup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codeName="Лист7"/>
  <dimension ref="A1:DZ48"/>
  <sheetViews>
    <sheetView zoomScale="75" zoomScaleNormal="75" zoomScaleSheetLayoutView="75" zoomScalePageLayoutView="0" workbookViewId="0" topLeftCell="A13">
      <selection activeCell="N37" sqref="N37"/>
    </sheetView>
  </sheetViews>
  <sheetFormatPr defaultColWidth="9.00390625" defaultRowHeight="12.75" outlineLevelCol="1"/>
  <cols>
    <col min="1" max="1" width="13.125" style="11" customWidth="1"/>
    <col min="2" max="2" width="14.00390625" style="11" customWidth="1"/>
    <col min="3" max="3" width="15.875" style="11" customWidth="1"/>
    <col min="4" max="4" width="11.00390625" style="11" customWidth="1"/>
    <col min="5" max="5" width="13.375" style="11" hidden="1" customWidth="1" outlineLevel="1"/>
    <col min="6" max="6" width="21.00390625" style="11" customWidth="1" collapsed="1"/>
    <col min="7" max="7" width="13.125" style="11" customWidth="1"/>
    <col min="8" max="8" width="21.25390625" style="11" hidden="1" customWidth="1" outlineLevel="1"/>
    <col min="9" max="9" width="14.125" style="11" customWidth="1" collapsed="1"/>
    <col min="10" max="10" width="15.875" style="11" customWidth="1"/>
    <col min="11" max="11" width="14.375" style="11" customWidth="1"/>
    <col min="12" max="12" width="16.00390625" style="11" customWidth="1"/>
    <col min="13" max="13" width="13.375" style="11" customWidth="1"/>
    <col min="14" max="14" width="11.625" style="11" customWidth="1"/>
    <col min="15" max="15" width="12.75390625" style="11" customWidth="1"/>
    <col min="16" max="16" width="13.125" style="11" customWidth="1"/>
    <col min="17" max="17" width="11.00390625" style="11" customWidth="1"/>
    <col min="18" max="18" width="12.75390625" style="11" customWidth="1"/>
    <col min="19" max="19" width="12.125" style="11" customWidth="1"/>
    <col min="20" max="20" width="19.00390625" style="11" hidden="1" customWidth="1" outlineLevel="1"/>
    <col min="21" max="21" width="25.25390625" style="11" hidden="1" customWidth="1" outlineLevel="1"/>
    <col min="22" max="22" width="26.875" style="11" hidden="1" customWidth="1" outlineLevel="1"/>
    <col min="23" max="23" width="2.625" style="11" customWidth="1" collapsed="1"/>
    <col min="24" max="24" width="12.75390625" style="11" customWidth="1"/>
    <col min="25" max="25" width="21.125" style="11" customWidth="1"/>
    <col min="26" max="27" width="8.125" style="11" customWidth="1"/>
    <col min="28" max="28" width="11.625" style="11" customWidth="1"/>
    <col min="29" max="29" width="24.375" style="11" hidden="1" customWidth="1" outlineLevel="1"/>
    <col min="30" max="30" width="13.875" style="11" customWidth="1" collapsed="1"/>
    <col min="31" max="31" width="12.25390625" style="11" customWidth="1"/>
    <col min="32" max="32" width="11.625" style="11" customWidth="1"/>
    <col min="33" max="33" width="11.125" style="11" customWidth="1"/>
    <col min="34" max="34" width="18.00390625" style="11" hidden="1" customWidth="1" outlineLevel="1"/>
    <col min="35" max="35" width="17.00390625" style="11" customWidth="1" collapsed="1"/>
    <col min="36" max="36" width="10.75390625" style="11" customWidth="1"/>
    <col min="37" max="37" width="19.375" style="11" customWidth="1"/>
    <col min="38" max="38" width="14.375" style="11" customWidth="1"/>
    <col min="39" max="39" width="15.75390625" style="11" customWidth="1"/>
    <col min="40" max="40" width="21.75390625" style="11" hidden="1" customWidth="1" outlineLevel="1"/>
    <col min="41" max="41" width="16.625" style="11" hidden="1" customWidth="1" outlineLevel="1"/>
    <col min="42" max="42" width="9.125" style="11" customWidth="1" collapsed="1"/>
    <col min="43" max="43" width="9.125" style="11" customWidth="1"/>
    <col min="44" max="44" width="16.875" style="11" customWidth="1"/>
    <col min="45" max="45" width="16.625" style="11" customWidth="1"/>
    <col min="46" max="16384" width="9.125" style="11" customWidth="1"/>
  </cols>
  <sheetData>
    <row r="1" spans="1:44" ht="18.75">
      <c r="A1" s="508" t="s">
        <v>583</v>
      </c>
      <c r="B1" s="508"/>
      <c r="C1" s="508"/>
      <c r="D1" s="508"/>
      <c r="E1" s="508"/>
      <c r="F1" s="508"/>
      <c r="G1" s="508"/>
      <c r="H1" s="508"/>
      <c r="I1" s="508"/>
      <c r="J1" s="508"/>
      <c r="K1" s="508"/>
      <c r="L1" s="508"/>
      <c r="M1" s="508"/>
      <c r="N1" s="508"/>
      <c r="O1" s="508"/>
      <c r="P1" s="508"/>
      <c r="Q1" s="508"/>
      <c r="R1" s="508"/>
      <c r="S1" s="508"/>
      <c r="T1" s="63"/>
      <c r="U1" s="63"/>
      <c r="V1" s="63"/>
      <c r="W1" s="63"/>
      <c r="X1" s="63"/>
      <c r="Y1" s="63"/>
      <c r="Z1" s="63"/>
      <c r="AA1" s="63"/>
      <c r="AB1" s="142"/>
      <c r="AC1" s="142"/>
      <c r="AD1" s="142"/>
      <c r="AE1" s="142"/>
      <c r="AF1" s="142"/>
      <c r="AG1" s="143"/>
      <c r="AH1" s="143"/>
      <c r="AI1" s="143"/>
      <c r="AJ1" s="143"/>
      <c r="AK1" s="143"/>
      <c r="AL1" s="143"/>
      <c r="AM1" s="143"/>
      <c r="AN1" s="143"/>
      <c r="AO1" s="143"/>
      <c r="AP1" s="143"/>
      <c r="AQ1" s="143"/>
      <c r="AR1" s="143"/>
    </row>
    <row r="2" spans="1:44" ht="15.75" thickBot="1">
      <c r="A2" s="75" t="s">
        <v>287</v>
      </c>
      <c r="B2" s="70"/>
      <c r="C2" s="70"/>
      <c r="D2" s="70"/>
      <c r="E2" s="70"/>
      <c r="F2" s="70"/>
      <c r="G2" s="70"/>
      <c r="H2" s="70"/>
      <c r="I2" s="70"/>
      <c r="J2" s="70"/>
      <c r="K2" s="70"/>
      <c r="L2" s="70"/>
      <c r="M2" s="70"/>
      <c r="N2" s="70"/>
      <c r="O2" s="70"/>
      <c r="P2" s="72"/>
      <c r="Q2" s="72"/>
      <c r="R2" s="72"/>
      <c r="S2" s="72"/>
      <c r="T2" s="70"/>
      <c r="U2" s="70"/>
      <c r="V2" s="64"/>
      <c r="W2" s="64"/>
      <c r="X2" s="493" t="s">
        <v>490</v>
      </c>
      <c r="Y2" s="493"/>
      <c r="Z2" s="493"/>
      <c r="AA2" s="493"/>
      <c r="AB2" s="144"/>
      <c r="AC2" s="70"/>
      <c r="AD2" s="70"/>
      <c r="AE2" s="70"/>
      <c r="AF2" s="70"/>
      <c r="AG2" s="71"/>
      <c r="AH2" s="71"/>
      <c r="AI2" s="71"/>
      <c r="AJ2" s="71"/>
      <c r="AK2" s="145"/>
      <c r="AL2" s="145"/>
      <c r="AM2" s="145"/>
      <c r="AN2" s="71"/>
      <c r="AO2" s="71"/>
      <c r="AP2" s="71"/>
      <c r="AQ2" s="143"/>
      <c r="AR2" s="143"/>
    </row>
    <row r="3" spans="1:44" ht="23.25" customHeight="1">
      <c r="A3" s="494" t="s">
        <v>288</v>
      </c>
      <c r="B3" s="494" t="s">
        <v>539</v>
      </c>
      <c r="C3" s="494" t="s">
        <v>540</v>
      </c>
      <c r="D3" s="494" t="s">
        <v>541</v>
      </c>
      <c r="E3" s="494"/>
      <c r="F3" s="494"/>
      <c r="G3" s="494"/>
      <c r="H3" s="494"/>
      <c r="I3" s="494"/>
      <c r="J3" s="494"/>
      <c r="K3" s="494"/>
      <c r="L3" s="494" t="s">
        <v>702</v>
      </c>
      <c r="M3" s="494"/>
      <c r="N3" s="494"/>
      <c r="O3" s="494" t="s">
        <v>703</v>
      </c>
      <c r="P3" s="494"/>
      <c r="Q3" s="494"/>
      <c r="R3" s="146"/>
      <c r="S3" s="146"/>
      <c r="T3" s="501" t="s">
        <v>289</v>
      </c>
      <c r="U3" s="502"/>
      <c r="V3" s="65"/>
      <c r="W3" s="65"/>
      <c r="X3" s="494" t="s">
        <v>288</v>
      </c>
      <c r="Y3" s="494" t="s">
        <v>543</v>
      </c>
      <c r="Z3" s="494"/>
      <c r="AA3" s="494"/>
      <c r="AB3" s="494"/>
      <c r="AC3" s="494"/>
      <c r="AD3" s="494"/>
      <c r="AE3" s="494"/>
      <c r="AF3" s="494"/>
      <c r="AG3" s="494"/>
      <c r="AH3" s="494"/>
      <c r="AI3" s="494"/>
      <c r="AJ3" s="494"/>
      <c r="AK3" s="494"/>
      <c r="AL3" s="494"/>
      <c r="AM3" s="494"/>
      <c r="AN3" s="238"/>
      <c r="AO3" s="148"/>
      <c r="AP3" s="71"/>
      <c r="AQ3" s="143"/>
      <c r="AR3" s="143"/>
    </row>
    <row r="4" spans="1:44" ht="23.25" customHeight="1">
      <c r="A4" s="496"/>
      <c r="B4" s="496"/>
      <c r="C4" s="496"/>
      <c r="D4" s="494" t="s">
        <v>454</v>
      </c>
      <c r="E4" s="495" t="s">
        <v>289</v>
      </c>
      <c r="F4" s="494" t="s">
        <v>1</v>
      </c>
      <c r="G4" s="494"/>
      <c r="H4" s="494"/>
      <c r="I4" s="494"/>
      <c r="J4" s="494"/>
      <c r="K4" s="494"/>
      <c r="L4" s="494"/>
      <c r="M4" s="494"/>
      <c r="N4" s="494"/>
      <c r="O4" s="494"/>
      <c r="P4" s="494"/>
      <c r="Q4" s="494"/>
      <c r="R4" s="146"/>
      <c r="S4" s="146"/>
      <c r="T4" s="503"/>
      <c r="U4" s="498"/>
      <c r="V4" s="65"/>
      <c r="W4" s="65"/>
      <c r="X4" s="496"/>
      <c r="Y4" s="494" t="s">
        <v>6</v>
      </c>
      <c r="Z4" s="494"/>
      <c r="AA4" s="494"/>
      <c r="AB4" s="494"/>
      <c r="AC4" s="494"/>
      <c r="AD4" s="494"/>
      <c r="AE4" s="494"/>
      <c r="AF4" s="494"/>
      <c r="AG4" s="494"/>
      <c r="AH4" s="495" t="s">
        <v>289</v>
      </c>
      <c r="AI4" s="494" t="s">
        <v>7</v>
      </c>
      <c r="AJ4" s="494"/>
      <c r="AK4" s="494"/>
      <c r="AL4" s="494"/>
      <c r="AM4" s="494"/>
      <c r="AN4" s="497" t="s">
        <v>289</v>
      </c>
      <c r="AO4" s="498"/>
      <c r="AP4" s="71"/>
      <c r="AQ4" s="143"/>
      <c r="AR4" s="143"/>
    </row>
    <row r="5" spans="1:44" ht="27.75" customHeight="1">
      <c r="A5" s="496"/>
      <c r="B5" s="496"/>
      <c r="C5" s="496"/>
      <c r="D5" s="496"/>
      <c r="E5" s="495"/>
      <c r="F5" s="494" t="s">
        <v>290</v>
      </c>
      <c r="G5" s="494"/>
      <c r="H5" s="221" t="s">
        <v>289</v>
      </c>
      <c r="I5" s="494" t="s">
        <v>3</v>
      </c>
      <c r="J5" s="494" t="s">
        <v>291</v>
      </c>
      <c r="K5" s="494" t="s">
        <v>292</v>
      </c>
      <c r="L5" s="494" t="s">
        <v>454</v>
      </c>
      <c r="M5" s="494" t="s">
        <v>1</v>
      </c>
      <c r="N5" s="494"/>
      <c r="O5" s="494" t="s">
        <v>454</v>
      </c>
      <c r="P5" s="494" t="s">
        <v>1</v>
      </c>
      <c r="Q5" s="494"/>
      <c r="R5" s="146"/>
      <c r="S5" s="146"/>
      <c r="T5" s="503"/>
      <c r="U5" s="498"/>
      <c r="V5" s="65"/>
      <c r="W5" s="65"/>
      <c r="X5" s="496"/>
      <c r="Y5" s="494" t="s">
        <v>454</v>
      </c>
      <c r="Z5" s="494" t="s">
        <v>8</v>
      </c>
      <c r="AA5" s="494"/>
      <c r="AB5" s="494"/>
      <c r="AC5" s="221" t="s">
        <v>289</v>
      </c>
      <c r="AD5" s="494" t="s">
        <v>9</v>
      </c>
      <c r="AE5" s="496"/>
      <c r="AF5" s="496"/>
      <c r="AG5" s="496"/>
      <c r="AH5" s="495"/>
      <c r="AI5" s="494" t="s">
        <v>454</v>
      </c>
      <c r="AJ5" s="494" t="s">
        <v>10</v>
      </c>
      <c r="AK5" s="496"/>
      <c r="AL5" s="494" t="s">
        <v>11</v>
      </c>
      <c r="AM5" s="496"/>
      <c r="AN5" s="497"/>
      <c r="AO5" s="498"/>
      <c r="AP5" s="71"/>
      <c r="AQ5" s="143"/>
      <c r="AR5" s="143"/>
    </row>
    <row r="6" spans="1:44" ht="30" customHeight="1" thickBot="1">
      <c r="A6" s="496"/>
      <c r="B6" s="496"/>
      <c r="C6" s="496"/>
      <c r="D6" s="496"/>
      <c r="E6" s="495"/>
      <c r="F6" s="95" t="s">
        <v>5</v>
      </c>
      <c r="G6" s="95" t="s">
        <v>293</v>
      </c>
      <c r="H6" s="222"/>
      <c r="I6" s="494"/>
      <c r="J6" s="494"/>
      <c r="K6" s="494"/>
      <c r="L6" s="494"/>
      <c r="M6" s="220" t="s">
        <v>294</v>
      </c>
      <c r="N6" s="220" t="s">
        <v>295</v>
      </c>
      <c r="O6" s="494"/>
      <c r="P6" s="220" t="s">
        <v>294</v>
      </c>
      <c r="Q6" s="220" t="s">
        <v>295</v>
      </c>
      <c r="R6" s="146"/>
      <c r="S6" s="146"/>
      <c r="T6" s="504"/>
      <c r="U6" s="500"/>
      <c r="V6" s="65"/>
      <c r="W6" s="65"/>
      <c r="X6" s="496"/>
      <c r="Y6" s="496"/>
      <c r="Z6" s="95">
        <v>2.5</v>
      </c>
      <c r="AA6" s="240">
        <v>2</v>
      </c>
      <c r="AB6" s="220" t="s">
        <v>527</v>
      </c>
      <c r="AC6" s="222"/>
      <c r="AD6" s="220" t="s">
        <v>296</v>
      </c>
      <c r="AE6" s="220" t="s">
        <v>297</v>
      </c>
      <c r="AF6" s="220" t="s">
        <v>298</v>
      </c>
      <c r="AG6" s="220" t="s">
        <v>299</v>
      </c>
      <c r="AH6" s="495"/>
      <c r="AI6" s="494"/>
      <c r="AJ6" s="240">
        <v>2</v>
      </c>
      <c r="AK6" s="220" t="s">
        <v>526</v>
      </c>
      <c r="AL6" s="220" t="s">
        <v>300</v>
      </c>
      <c r="AM6" s="220" t="s">
        <v>301</v>
      </c>
      <c r="AN6" s="499"/>
      <c r="AO6" s="500"/>
      <c r="AP6" s="71"/>
      <c r="AQ6" s="143"/>
      <c r="AR6" s="143"/>
    </row>
    <row r="7" spans="1:44" ht="30" customHeight="1" thickBot="1">
      <c r="A7" s="220">
        <v>1</v>
      </c>
      <c r="B7" s="220" t="s">
        <v>528</v>
      </c>
      <c r="C7" s="220">
        <v>3</v>
      </c>
      <c r="D7" s="220" t="s">
        <v>530</v>
      </c>
      <c r="E7" s="223" t="s">
        <v>302</v>
      </c>
      <c r="F7" s="220">
        <v>5</v>
      </c>
      <c r="G7" s="220">
        <v>6</v>
      </c>
      <c r="H7" s="223" t="s">
        <v>303</v>
      </c>
      <c r="I7" s="220">
        <v>7</v>
      </c>
      <c r="J7" s="220">
        <v>8</v>
      </c>
      <c r="K7" s="220">
        <v>9</v>
      </c>
      <c r="L7" s="220" t="s">
        <v>531</v>
      </c>
      <c r="M7" s="95">
        <v>11</v>
      </c>
      <c r="N7" s="95">
        <v>12</v>
      </c>
      <c r="O7" s="220" t="s">
        <v>533</v>
      </c>
      <c r="P7" s="95">
        <v>14</v>
      </c>
      <c r="Q7" s="95">
        <v>15</v>
      </c>
      <c r="R7" s="154"/>
      <c r="S7" s="154"/>
      <c r="T7" s="155" t="s">
        <v>304</v>
      </c>
      <c r="U7" s="155" t="s">
        <v>305</v>
      </c>
      <c r="V7" s="66"/>
      <c r="W7" s="66"/>
      <c r="X7" s="220" t="s">
        <v>306</v>
      </c>
      <c r="Y7" s="220" t="s">
        <v>535</v>
      </c>
      <c r="Z7" s="220">
        <v>17</v>
      </c>
      <c r="AA7" s="220">
        <v>18</v>
      </c>
      <c r="AB7" s="220">
        <v>19</v>
      </c>
      <c r="AC7" s="223" t="s">
        <v>307</v>
      </c>
      <c r="AD7" s="220">
        <v>20</v>
      </c>
      <c r="AE7" s="220">
        <v>21</v>
      </c>
      <c r="AF7" s="220">
        <v>22</v>
      </c>
      <c r="AG7" s="220">
        <v>23</v>
      </c>
      <c r="AH7" s="223" t="s">
        <v>308</v>
      </c>
      <c r="AI7" s="220" t="s">
        <v>536</v>
      </c>
      <c r="AJ7" s="220">
        <v>25</v>
      </c>
      <c r="AK7" s="220">
        <v>26</v>
      </c>
      <c r="AL7" s="220">
        <v>27</v>
      </c>
      <c r="AM7" s="220">
        <v>28</v>
      </c>
      <c r="AN7" s="239" t="s">
        <v>309</v>
      </c>
      <c r="AO7" s="155" t="s">
        <v>310</v>
      </c>
      <c r="AP7" s="71"/>
      <c r="AQ7" s="143"/>
      <c r="AR7" s="143"/>
    </row>
    <row r="8" spans="1:44" ht="15" customHeight="1" thickBot="1">
      <c r="A8" s="241" t="s">
        <v>311</v>
      </c>
      <c r="B8" s="185">
        <f>C8+D8</f>
        <v>0</v>
      </c>
      <c r="C8" s="141">
        <v>0</v>
      </c>
      <c r="D8" s="185">
        <f>F8+G8</f>
        <v>0</v>
      </c>
      <c r="E8" s="225"/>
      <c r="F8" s="299">
        <v>0</v>
      </c>
      <c r="G8" s="299">
        <v>0</v>
      </c>
      <c r="H8" s="225"/>
      <c r="I8" s="141">
        <v>0</v>
      </c>
      <c r="J8" s="141">
        <v>0</v>
      </c>
      <c r="K8" s="141">
        <v>0</v>
      </c>
      <c r="L8" s="185">
        <f>M8+N8</f>
        <v>0</v>
      </c>
      <c r="M8" s="299">
        <v>0</v>
      </c>
      <c r="N8" s="299">
        <v>0</v>
      </c>
      <c r="O8" s="185">
        <f>P8+Q8</f>
        <v>0</v>
      </c>
      <c r="P8" s="299">
        <v>0</v>
      </c>
      <c r="Q8" s="299">
        <v>0</v>
      </c>
      <c r="R8" s="157"/>
      <c r="S8" s="157"/>
      <c r="T8" s="158" t="b">
        <f>N8+M8=L8</f>
        <v>1</v>
      </c>
      <c r="U8" s="159" t="b">
        <f>O8=P8+Q8</f>
        <v>1</v>
      </c>
      <c r="V8" s="67"/>
      <c r="W8" s="67"/>
      <c r="X8" s="241" t="s">
        <v>311</v>
      </c>
      <c r="Y8" s="185">
        <f>Z8+AA8+AB8</f>
        <v>0</v>
      </c>
      <c r="Z8" s="141"/>
      <c r="AA8" s="141"/>
      <c r="AB8" s="299"/>
      <c r="AC8" s="322"/>
      <c r="AD8" s="299"/>
      <c r="AE8" s="299"/>
      <c r="AF8" s="299"/>
      <c r="AG8" s="299"/>
      <c r="AH8" s="225"/>
      <c r="AI8" s="185">
        <f>AL8+AM8</f>
        <v>0</v>
      </c>
      <c r="AJ8" s="299"/>
      <c r="AK8" s="299">
        <v>0</v>
      </c>
      <c r="AL8" s="299"/>
      <c r="AM8" s="299"/>
      <c r="AN8" s="160" t="b">
        <f>AJ8+AK8=AL8+AM8</f>
        <v>1</v>
      </c>
      <c r="AO8" s="156" t="b">
        <f>D8=Y8+AI8</f>
        <v>1</v>
      </c>
      <c r="AP8" s="71"/>
      <c r="AQ8" s="143"/>
      <c r="AR8" s="143"/>
    </row>
    <row r="9" spans="1:44" ht="15" customHeight="1" thickBot="1">
      <c r="A9" s="241" t="s">
        <v>312</v>
      </c>
      <c r="B9" s="185">
        <f>C9+D9</f>
        <v>26</v>
      </c>
      <c r="C9" s="141">
        <v>0</v>
      </c>
      <c r="D9" s="185">
        <f>F9+G9</f>
        <v>26</v>
      </c>
      <c r="E9" s="225"/>
      <c r="F9" s="299">
        <v>0</v>
      </c>
      <c r="G9" s="299">
        <v>26</v>
      </c>
      <c r="H9" s="225"/>
      <c r="I9" s="141">
        <v>0</v>
      </c>
      <c r="J9" s="141">
        <v>0</v>
      </c>
      <c r="K9" s="141">
        <v>0</v>
      </c>
      <c r="L9" s="185">
        <f>M9+N9</f>
        <v>0</v>
      </c>
      <c r="M9" s="299">
        <v>0</v>
      </c>
      <c r="N9" s="299">
        <v>0</v>
      </c>
      <c r="O9" s="185">
        <f>P9+Q9</f>
        <v>0</v>
      </c>
      <c r="P9" s="299">
        <v>0</v>
      </c>
      <c r="Q9" s="299">
        <v>0</v>
      </c>
      <c r="R9" s="157"/>
      <c r="S9" s="157"/>
      <c r="T9" s="158" t="b">
        <f>N9+M9=L9</f>
        <v>1</v>
      </c>
      <c r="U9" s="159" t="b">
        <f>O9=P9+Q9</f>
        <v>1</v>
      </c>
      <c r="V9" s="67"/>
      <c r="W9" s="67"/>
      <c r="X9" s="241" t="s">
        <v>312</v>
      </c>
      <c r="Y9" s="185">
        <f>Z9+AA9+AB9</f>
        <v>18</v>
      </c>
      <c r="Z9" s="141"/>
      <c r="AA9" s="141">
        <v>18</v>
      </c>
      <c r="AB9" s="299"/>
      <c r="AC9" s="322"/>
      <c r="AD9" s="299"/>
      <c r="AE9" s="299"/>
      <c r="AF9" s="299">
        <v>8</v>
      </c>
      <c r="AG9" s="299">
        <v>6</v>
      </c>
      <c r="AH9" s="225"/>
      <c r="AI9" s="185">
        <f>AL9+AM9</f>
        <v>8</v>
      </c>
      <c r="AJ9" s="299"/>
      <c r="AK9" s="299">
        <v>8</v>
      </c>
      <c r="AL9" s="299">
        <v>2</v>
      </c>
      <c r="AM9" s="299">
        <v>6</v>
      </c>
      <c r="AN9" s="160" t="b">
        <f>AJ9+AK9=AL9+AM9</f>
        <v>1</v>
      </c>
      <c r="AO9" s="156" t="b">
        <f>D9=Y9+AI9</f>
        <v>1</v>
      </c>
      <c r="AP9" s="71"/>
      <c r="AQ9" s="143"/>
      <c r="AR9" s="143"/>
    </row>
    <row r="10" spans="1:44" s="166" customFormat="1" ht="15" customHeight="1" thickBot="1">
      <c r="A10" s="224" t="s">
        <v>313</v>
      </c>
      <c r="B10" s="226">
        <f>B8+B9</f>
        <v>26</v>
      </c>
      <c r="C10" s="226">
        <f aca="true" t="shared" si="0" ref="C10:Q10">C8+C9</f>
        <v>0</v>
      </c>
      <c r="D10" s="226">
        <f t="shared" si="0"/>
        <v>26</v>
      </c>
      <c r="E10" s="226">
        <f t="shared" si="0"/>
        <v>0</v>
      </c>
      <c r="F10" s="226">
        <f t="shared" si="0"/>
        <v>0</v>
      </c>
      <c r="G10" s="226">
        <f t="shared" si="0"/>
        <v>26</v>
      </c>
      <c r="H10" s="226">
        <f t="shared" si="0"/>
        <v>0</v>
      </c>
      <c r="I10" s="226">
        <f t="shared" si="0"/>
        <v>0</v>
      </c>
      <c r="J10" s="226">
        <f t="shared" si="0"/>
        <v>0</v>
      </c>
      <c r="K10" s="226">
        <f t="shared" si="0"/>
        <v>0</v>
      </c>
      <c r="L10" s="226">
        <f t="shared" si="0"/>
        <v>0</v>
      </c>
      <c r="M10" s="226">
        <f t="shared" si="0"/>
        <v>0</v>
      </c>
      <c r="N10" s="226">
        <f t="shared" si="0"/>
        <v>0</v>
      </c>
      <c r="O10" s="226">
        <f t="shared" si="0"/>
        <v>0</v>
      </c>
      <c r="P10" s="226">
        <f t="shared" si="0"/>
        <v>0</v>
      </c>
      <c r="Q10" s="226">
        <f t="shared" si="0"/>
        <v>0</v>
      </c>
      <c r="R10" s="162"/>
      <c r="S10" s="162"/>
      <c r="T10" s="163" t="b">
        <f>N10+M10=L10</f>
        <v>1</v>
      </c>
      <c r="U10" s="161" t="b">
        <f>O10=P10+Q10</f>
        <v>1</v>
      </c>
      <c r="V10" s="68"/>
      <c r="W10" s="68"/>
      <c r="X10" s="224" t="s">
        <v>313</v>
      </c>
      <c r="Y10" s="226">
        <f>Y8+Y9</f>
        <v>18</v>
      </c>
      <c r="Z10" s="226">
        <f aca="true" t="shared" si="1" ref="Z10:AM10">Z8+Z9</f>
        <v>0</v>
      </c>
      <c r="AA10" s="226">
        <f t="shared" si="1"/>
        <v>18</v>
      </c>
      <c r="AB10" s="226">
        <f t="shared" si="1"/>
        <v>0</v>
      </c>
      <c r="AC10" s="226">
        <f t="shared" si="1"/>
        <v>0</v>
      </c>
      <c r="AD10" s="226">
        <f t="shared" si="1"/>
        <v>0</v>
      </c>
      <c r="AE10" s="226">
        <f t="shared" si="1"/>
        <v>0</v>
      </c>
      <c r="AF10" s="226">
        <f t="shared" si="1"/>
        <v>8</v>
      </c>
      <c r="AG10" s="226">
        <f t="shared" si="1"/>
        <v>6</v>
      </c>
      <c r="AH10" s="226">
        <f t="shared" si="1"/>
        <v>0</v>
      </c>
      <c r="AI10" s="226">
        <f t="shared" si="1"/>
        <v>8</v>
      </c>
      <c r="AJ10" s="226">
        <f t="shared" si="1"/>
        <v>0</v>
      </c>
      <c r="AK10" s="226">
        <f t="shared" si="1"/>
        <v>8</v>
      </c>
      <c r="AL10" s="226">
        <f t="shared" si="1"/>
        <v>2</v>
      </c>
      <c r="AM10" s="226">
        <f t="shared" si="1"/>
        <v>6</v>
      </c>
      <c r="AN10" s="164" t="b">
        <f>AJ10+AK10=AL10+AM10</f>
        <v>1</v>
      </c>
      <c r="AO10" s="161" t="b">
        <f>D10=Y10+AI10</f>
        <v>1</v>
      </c>
      <c r="AP10" s="165"/>
      <c r="AQ10" s="261"/>
      <c r="AR10" s="261"/>
    </row>
    <row r="11" spans="1:44" ht="8.25" customHeight="1">
      <c r="A11" s="69"/>
      <c r="B11" s="167"/>
      <c r="C11" s="168"/>
      <c r="D11" s="169"/>
      <c r="E11" s="169"/>
      <c r="F11" s="169"/>
      <c r="G11" s="169"/>
      <c r="H11" s="169"/>
      <c r="I11" s="169"/>
      <c r="J11" s="169"/>
      <c r="K11" s="168"/>
      <c r="L11" s="69"/>
      <c r="M11" s="69"/>
      <c r="N11" s="69"/>
      <c r="O11" s="69"/>
      <c r="P11" s="69"/>
      <c r="Q11" s="69"/>
      <c r="R11" s="69"/>
      <c r="S11" s="69"/>
      <c r="T11" s="69"/>
      <c r="U11" s="69"/>
      <c r="V11" s="69"/>
      <c r="W11" s="69"/>
      <c r="X11" s="69"/>
      <c r="Y11" s="169"/>
      <c r="Z11" s="169"/>
      <c r="AA11" s="169"/>
      <c r="AB11" s="169"/>
      <c r="AC11" s="169"/>
      <c r="AD11" s="169"/>
      <c r="AE11" s="169"/>
      <c r="AF11" s="169"/>
      <c r="AG11" s="169"/>
      <c r="AH11" s="169"/>
      <c r="AI11" s="169"/>
      <c r="AJ11" s="169"/>
      <c r="AK11" s="169"/>
      <c r="AL11" s="168"/>
      <c r="AM11" s="69"/>
      <c r="AN11" s="69"/>
      <c r="AO11" s="69"/>
      <c r="AP11" s="71"/>
      <c r="AQ11" s="143"/>
      <c r="AR11" s="143"/>
    </row>
    <row r="12" spans="1:44" ht="15.75" thickBot="1">
      <c r="A12" s="75" t="s">
        <v>314</v>
      </c>
      <c r="B12" s="70"/>
      <c r="C12" s="70"/>
      <c r="D12" s="70"/>
      <c r="E12" s="70"/>
      <c r="F12" s="70"/>
      <c r="G12" s="70"/>
      <c r="H12" s="70"/>
      <c r="I12" s="70"/>
      <c r="J12" s="70"/>
      <c r="K12" s="70"/>
      <c r="L12" s="71"/>
      <c r="M12" s="71"/>
      <c r="N12" s="71"/>
      <c r="O12" s="69"/>
      <c r="P12" s="72"/>
      <c r="Q12" s="71"/>
      <c r="R12" s="69"/>
      <c r="S12" s="69"/>
      <c r="T12" s="71"/>
      <c r="U12" s="71"/>
      <c r="V12" s="69"/>
      <c r="W12" s="69"/>
      <c r="X12" s="493" t="s">
        <v>491</v>
      </c>
      <c r="Y12" s="493"/>
      <c r="Z12" s="493"/>
      <c r="AA12" s="493"/>
      <c r="AB12" s="71"/>
      <c r="AC12" s="71"/>
      <c r="AD12" s="71"/>
      <c r="AE12" s="71"/>
      <c r="AF12" s="73"/>
      <c r="AG12" s="74"/>
      <c r="AH12" s="74"/>
      <c r="AI12" s="71"/>
      <c r="AJ12" s="74"/>
      <c r="AK12" s="145"/>
      <c r="AL12" s="145"/>
      <c r="AM12" s="145"/>
      <c r="AN12" s="71"/>
      <c r="AO12" s="71"/>
      <c r="AP12" s="71"/>
      <c r="AQ12" s="143"/>
      <c r="AR12" s="143"/>
    </row>
    <row r="13" spans="1:44" ht="24" customHeight="1">
      <c r="A13" s="494" t="s">
        <v>288</v>
      </c>
      <c r="B13" s="494" t="s">
        <v>539</v>
      </c>
      <c r="C13" s="494" t="s">
        <v>540</v>
      </c>
      <c r="D13" s="494" t="s">
        <v>541</v>
      </c>
      <c r="E13" s="494"/>
      <c r="F13" s="494"/>
      <c r="G13" s="494"/>
      <c r="H13" s="494"/>
      <c r="I13" s="494"/>
      <c r="J13" s="494"/>
      <c r="K13" s="494"/>
      <c r="L13" s="494" t="s">
        <v>704</v>
      </c>
      <c r="M13" s="494"/>
      <c r="N13" s="494"/>
      <c r="O13" s="494" t="s">
        <v>705</v>
      </c>
      <c r="P13" s="494"/>
      <c r="Q13" s="494"/>
      <c r="R13" s="146"/>
      <c r="S13" s="146"/>
      <c r="T13" s="501" t="s">
        <v>289</v>
      </c>
      <c r="U13" s="502"/>
      <c r="V13" s="65"/>
      <c r="W13" s="65"/>
      <c r="X13" s="494" t="s">
        <v>288</v>
      </c>
      <c r="Y13" s="494" t="s">
        <v>543</v>
      </c>
      <c r="Z13" s="494"/>
      <c r="AA13" s="494"/>
      <c r="AB13" s="494"/>
      <c r="AC13" s="494"/>
      <c r="AD13" s="494"/>
      <c r="AE13" s="494"/>
      <c r="AF13" s="494"/>
      <c r="AG13" s="494"/>
      <c r="AH13" s="494"/>
      <c r="AI13" s="494"/>
      <c r="AJ13" s="494"/>
      <c r="AK13" s="494"/>
      <c r="AL13" s="494"/>
      <c r="AM13" s="494"/>
      <c r="AN13" s="238"/>
      <c r="AO13" s="148"/>
      <c r="AP13" s="71"/>
      <c r="AQ13" s="143"/>
      <c r="AR13" s="143"/>
    </row>
    <row r="14" spans="1:44" ht="19.5" customHeight="1">
      <c r="A14" s="494"/>
      <c r="B14" s="505"/>
      <c r="C14" s="494"/>
      <c r="D14" s="494" t="s">
        <v>454</v>
      </c>
      <c r="E14" s="495" t="s">
        <v>289</v>
      </c>
      <c r="F14" s="494" t="s">
        <v>1</v>
      </c>
      <c r="G14" s="494"/>
      <c r="H14" s="494"/>
      <c r="I14" s="494"/>
      <c r="J14" s="494"/>
      <c r="K14" s="494"/>
      <c r="L14" s="494"/>
      <c r="M14" s="494"/>
      <c r="N14" s="494"/>
      <c r="O14" s="494"/>
      <c r="P14" s="494"/>
      <c r="Q14" s="494"/>
      <c r="R14" s="146"/>
      <c r="S14" s="146"/>
      <c r="T14" s="503"/>
      <c r="U14" s="498"/>
      <c r="V14" s="65"/>
      <c r="W14" s="65"/>
      <c r="X14" s="494"/>
      <c r="Y14" s="494" t="s">
        <v>6</v>
      </c>
      <c r="Z14" s="494"/>
      <c r="AA14" s="494"/>
      <c r="AB14" s="494"/>
      <c r="AC14" s="494"/>
      <c r="AD14" s="494"/>
      <c r="AE14" s="494"/>
      <c r="AF14" s="494"/>
      <c r="AG14" s="494"/>
      <c r="AH14" s="495" t="s">
        <v>289</v>
      </c>
      <c r="AI14" s="494" t="s">
        <v>7</v>
      </c>
      <c r="AJ14" s="494"/>
      <c r="AK14" s="494"/>
      <c r="AL14" s="494"/>
      <c r="AM14" s="494"/>
      <c r="AN14" s="497" t="s">
        <v>289</v>
      </c>
      <c r="AO14" s="498"/>
      <c r="AP14" s="71"/>
      <c r="AQ14" s="143"/>
      <c r="AR14" s="143"/>
    </row>
    <row r="15" spans="1:44" ht="25.5" customHeight="1">
      <c r="A15" s="494"/>
      <c r="B15" s="505"/>
      <c r="C15" s="494"/>
      <c r="D15" s="496"/>
      <c r="E15" s="495"/>
      <c r="F15" s="494" t="s">
        <v>290</v>
      </c>
      <c r="G15" s="494"/>
      <c r="H15" s="221" t="s">
        <v>289</v>
      </c>
      <c r="I15" s="494" t="s">
        <v>3</v>
      </c>
      <c r="J15" s="494" t="s">
        <v>291</v>
      </c>
      <c r="K15" s="494" t="s">
        <v>315</v>
      </c>
      <c r="L15" s="494" t="s">
        <v>454</v>
      </c>
      <c r="M15" s="494" t="s">
        <v>1</v>
      </c>
      <c r="N15" s="494"/>
      <c r="O15" s="494" t="s">
        <v>454</v>
      </c>
      <c r="P15" s="494" t="s">
        <v>1</v>
      </c>
      <c r="Q15" s="494"/>
      <c r="R15" s="146"/>
      <c r="S15" s="146"/>
      <c r="T15" s="503"/>
      <c r="U15" s="498"/>
      <c r="V15" s="65"/>
      <c r="W15" s="65"/>
      <c r="X15" s="494"/>
      <c r="Y15" s="494" t="s">
        <v>454</v>
      </c>
      <c r="Z15" s="494" t="s">
        <v>8</v>
      </c>
      <c r="AA15" s="494"/>
      <c r="AB15" s="494"/>
      <c r="AC15" s="221" t="s">
        <v>289</v>
      </c>
      <c r="AD15" s="494" t="s">
        <v>9</v>
      </c>
      <c r="AE15" s="496"/>
      <c r="AF15" s="496"/>
      <c r="AG15" s="496"/>
      <c r="AH15" s="495"/>
      <c r="AI15" s="494" t="s">
        <v>454</v>
      </c>
      <c r="AJ15" s="494" t="s">
        <v>10</v>
      </c>
      <c r="AK15" s="496"/>
      <c r="AL15" s="494" t="s">
        <v>11</v>
      </c>
      <c r="AM15" s="496"/>
      <c r="AN15" s="497"/>
      <c r="AO15" s="498"/>
      <c r="AP15" s="71"/>
      <c r="AQ15" s="143"/>
      <c r="AR15" s="143"/>
    </row>
    <row r="16" spans="1:44" ht="32.25" customHeight="1" thickBot="1">
      <c r="A16" s="494"/>
      <c r="B16" s="505"/>
      <c r="C16" s="494"/>
      <c r="D16" s="496"/>
      <c r="E16" s="495"/>
      <c r="F16" s="95" t="s">
        <v>5</v>
      </c>
      <c r="G16" s="95" t="s">
        <v>293</v>
      </c>
      <c r="H16" s="222"/>
      <c r="I16" s="494"/>
      <c r="J16" s="494"/>
      <c r="K16" s="494"/>
      <c r="L16" s="494"/>
      <c r="M16" s="220" t="s">
        <v>294</v>
      </c>
      <c r="N16" s="220" t="s">
        <v>295</v>
      </c>
      <c r="O16" s="494"/>
      <c r="P16" s="220" t="s">
        <v>294</v>
      </c>
      <c r="Q16" s="220" t="s">
        <v>295</v>
      </c>
      <c r="R16" s="146"/>
      <c r="S16" s="146"/>
      <c r="T16" s="504"/>
      <c r="U16" s="500"/>
      <c r="V16" s="65"/>
      <c r="W16" s="65"/>
      <c r="X16" s="494"/>
      <c r="Y16" s="496"/>
      <c r="Z16" s="95">
        <v>2.5</v>
      </c>
      <c r="AA16" s="240">
        <v>2</v>
      </c>
      <c r="AB16" s="220" t="s">
        <v>527</v>
      </c>
      <c r="AC16" s="222"/>
      <c r="AD16" s="220" t="s">
        <v>296</v>
      </c>
      <c r="AE16" s="220" t="s">
        <v>297</v>
      </c>
      <c r="AF16" s="220" t="s">
        <v>298</v>
      </c>
      <c r="AG16" s="220" t="s">
        <v>299</v>
      </c>
      <c r="AH16" s="495"/>
      <c r="AI16" s="494"/>
      <c r="AJ16" s="240">
        <v>2</v>
      </c>
      <c r="AK16" s="220" t="s">
        <v>526</v>
      </c>
      <c r="AL16" s="220" t="s">
        <v>300</v>
      </c>
      <c r="AM16" s="220" t="s">
        <v>301</v>
      </c>
      <c r="AN16" s="499"/>
      <c r="AO16" s="500"/>
      <c r="AP16" s="71"/>
      <c r="AQ16" s="143"/>
      <c r="AR16" s="143"/>
    </row>
    <row r="17" spans="1:44" ht="30" customHeight="1" thickBot="1">
      <c r="A17" s="220">
        <v>1</v>
      </c>
      <c r="B17" s="220" t="s">
        <v>528</v>
      </c>
      <c r="C17" s="220">
        <v>3</v>
      </c>
      <c r="D17" s="220" t="s">
        <v>530</v>
      </c>
      <c r="E17" s="223" t="s">
        <v>302</v>
      </c>
      <c r="F17" s="220">
        <v>5</v>
      </c>
      <c r="G17" s="220">
        <v>6</v>
      </c>
      <c r="H17" s="223" t="s">
        <v>303</v>
      </c>
      <c r="I17" s="220">
        <v>7</v>
      </c>
      <c r="J17" s="220">
        <v>8</v>
      </c>
      <c r="K17" s="220">
        <v>9</v>
      </c>
      <c r="L17" s="220" t="s">
        <v>531</v>
      </c>
      <c r="M17" s="95">
        <v>11</v>
      </c>
      <c r="N17" s="95">
        <v>12</v>
      </c>
      <c r="O17" s="220" t="s">
        <v>533</v>
      </c>
      <c r="P17" s="95">
        <v>14</v>
      </c>
      <c r="Q17" s="95">
        <v>15</v>
      </c>
      <c r="R17" s="154"/>
      <c r="S17" s="154"/>
      <c r="T17" s="155" t="s">
        <v>304</v>
      </c>
      <c r="U17" s="155" t="s">
        <v>305</v>
      </c>
      <c r="V17" s="66"/>
      <c r="W17" s="66"/>
      <c r="X17" s="220" t="s">
        <v>306</v>
      </c>
      <c r="Y17" s="220" t="s">
        <v>535</v>
      </c>
      <c r="Z17" s="220">
        <v>17</v>
      </c>
      <c r="AA17" s="220">
        <v>18</v>
      </c>
      <c r="AB17" s="220">
        <v>19</v>
      </c>
      <c r="AC17" s="223" t="s">
        <v>307</v>
      </c>
      <c r="AD17" s="220">
        <v>20</v>
      </c>
      <c r="AE17" s="220">
        <v>21</v>
      </c>
      <c r="AF17" s="220">
        <v>22</v>
      </c>
      <c r="AG17" s="220">
        <v>23</v>
      </c>
      <c r="AH17" s="223" t="s">
        <v>308</v>
      </c>
      <c r="AI17" s="220" t="s">
        <v>536</v>
      </c>
      <c r="AJ17" s="220">
        <v>25</v>
      </c>
      <c r="AK17" s="220">
        <v>26</v>
      </c>
      <c r="AL17" s="220">
        <v>27</v>
      </c>
      <c r="AM17" s="220">
        <v>28</v>
      </c>
      <c r="AN17" s="239" t="s">
        <v>309</v>
      </c>
      <c r="AO17" s="155" t="s">
        <v>310</v>
      </c>
      <c r="AP17" s="71"/>
      <c r="AQ17" s="143"/>
      <c r="AR17" s="143"/>
    </row>
    <row r="18" spans="1:44" ht="15" customHeight="1" thickBot="1">
      <c r="A18" s="241" t="s">
        <v>311</v>
      </c>
      <c r="B18" s="185">
        <f>C18+D18</f>
        <v>153</v>
      </c>
      <c r="C18" s="141">
        <v>0</v>
      </c>
      <c r="D18" s="185">
        <f>F18+G18</f>
        <v>153</v>
      </c>
      <c r="E18" s="225"/>
      <c r="F18" s="299">
        <v>0</v>
      </c>
      <c r="G18" s="299">
        <v>153</v>
      </c>
      <c r="H18" s="225"/>
      <c r="I18" s="141">
        <v>0</v>
      </c>
      <c r="J18" s="141">
        <v>0</v>
      </c>
      <c r="K18" s="141">
        <v>0</v>
      </c>
      <c r="L18" s="185">
        <f>M18+N18</f>
        <v>0</v>
      </c>
      <c r="M18" s="299">
        <v>0</v>
      </c>
      <c r="N18" s="299">
        <v>0</v>
      </c>
      <c r="O18" s="185">
        <f>P18+Q18</f>
        <v>0</v>
      </c>
      <c r="P18" s="299">
        <v>0</v>
      </c>
      <c r="Q18" s="299">
        <v>0</v>
      </c>
      <c r="R18" s="157"/>
      <c r="S18" s="157"/>
      <c r="T18" s="158" t="b">
        <f>N18+M18=L18</f>
        <v>1</v>
      </c>
      <c r="U18" s="159" t="b">
        <f>O18=P18+Q18</f>
        <v>1</v>
      </c>
      <c r="V18" s="67"/>
      <c r="W18" s="67"/>
      <c r="X18" s="241" t="s">
        <v>311</v>
      </c>
      <c r="Y18" s="185">
        <f>Z18+AA18+AB18</f>
        <v>92</v>
      </c>
      <c r="Z18" s="141"/>
      <c r="AA18" s="141">
        <f>AD18+AE18+AF18+AG18</f>
        <v>92</v>
      </c>
      <c r="AB18" s="299"/>
      <c r="AC18" s="322"/>
      <c r="AD18" s="299">
        <v>45</v>
      </c>
      <c r="AE18" s="299">
        <v>33</v>
      </c>
      <c r="AF18" s="299">
        <v>5</v>
      </c>
      <c r="AG18" s="299">
        <v>9</v>
      </c>
      <c r="AH18" s="225"/>
      <c r="AI18" s="185">
        <f>AL18+AM18</f>
        <v>61</v>
      </c>
      <c r="AJ18" s="299"/>
      <c r="AK18" s="299">
        <v>61</v>
      </c>
      <c r="AL18" s="299">
        <v>35</v>
      </c>
      <c r="AM18" s="299">
        <v>26</v>
      </c>
      <c r="AN18" s="160" t="b">
        <f>AJ18+AK18=AL18+AM18</f>
        <v>1</v>
      </c>
      <c r="AO18" s="156" t="b">
        <f>D18=Y18+AI18</f>
        <v>1</v>
      </c>
      <c r="AP18" s="71"/>
      <c r="AQ18" s="143"/>
      <c r="AR18" s="143"/>
    </row>
    <row r="19" spans="1:44" ht="15" customHeight="1" thickBot="1">
      <c r="A19" s="241" t="s">
        <v>312</v>
      </c>
      <c r="B19" s="185">
        <f>C19+D19</f>
        <v>238</v>
      </c>
      <c r="C19" s="141">
        <v>0</v>
      </c>
      <c r="D19" s="185">
        <f>F19+G19</f>
        <v>238</v>
      </c>
      <c r="E19" s="225"/>
      <c r="F19" s="299">
        <v>0</v>
      </c>
      <c r="G19" s="299">
        <v>238</v>
      </c>
      <c r="H19" s="225"/>
      <c r="I19" s="141">
        <v>0</v>
      </c>
      <c r="J19" s="141">
        <v>3</v>
      </c>
      <c r="K19" s="141">
        <v>0</v>
      </c>
      <c r="L19" s="185">
        <f>M19+N19</f>
        <v>0</v>
      </c>
      <c r="M19" s="299">
        <v>0</v>
      </c>
      <c r="N19" s="299">
        <v>0</v>
      </c>
      <c r="O19" s="185">
        <f>P19+Q19</f>
        <v>0</v>
      </c>
      <c r="P19" s="299">
        <v>0</v>
      </c>
      <c r="Q19" s="299">
        <v>0</v>
      </c>
      <c r="R19" s="157"/>
      <c r="S19" s="157"/>
      <c r="T19" s="158" t="b">
        <f>N19+M19=L19</f>
        <v>1</v>
      </c>
      <c r="U19" s="159" t="b">
        <f>O19=P19+Q19</f>
        <v>1</v>
      </c>
      <c r="V19" s="67"/>
      <c r="W19" s="67"/>
      <c r="X19" s="241" t="s">
        <v>312</v>
      </c>
      <c r="Y19" s="185">
        <f>Z19+AA19+AB19</f>
        <v>165</v>
      </c>
      <c r="Z19" s="141"/>
      <c r="AA19" s="141">
        <f>AD19+AE19+AF19+AG19</f>
        <v>165</v>
      </c>
      <c r="AB19" s="299"/>
      <c r="AC19" s="322"/>
      <c r="AD19" s="299">
        <v>82</v>
      </c>
      <c r="AE19" s="299">
        <v>60</v>
      </c>
      <c r="AF19" s="299">
        <v>22</v>
      </c>
      <c r="AG19" s="299">
        <v>1</v>
      </c>
      <c r="AH19" s="225"/>
      <c r="AI19" s="185">
        <f>AL19+AM19</f>
        <v>73</v>
      </c>
      <c r="AJ19" s="299"/>
      <c r="AK19" s="299">
        <v>73</v>
      </c>
      <c r="AL19" s="299">
        <v>45</v>
      </c>
      <c r="AM19" s="299">
        <v>28</v>
      </c>
      <c r="AN19" s="160" t="b">
        <f>AJ19+AK19=AL19+AM19</f>
        <v>1</v>
      </c>
      <c r="AO19" s="156" t="b">
        <f>D19=Y19+AI19</f>
        <v>1</v>
      </c>
      <c r="AP19" s="71"/>
      <c r="AQ19" s="143"/>
      <c r="AR19" s="143"/>
    </row>
    <row r="20" spans="1:44" s="166" customFormat="1" ht="15" customHeight="1" thickBot="1">
      <c r="A20" s="224" t="s">
        <v>313</v>
      </c>
      <c r="B20" s="226">
        <f>B18+B19</f>
        <v>391</v>
      </c>
      <c r="C20" s="226">
        <f>C18+C19</f>
        <v>0</v>
      </c>
      <c r="D20" s="226">
        <f>D18+D19</f>
        <v>391</v>
      </c>
      <c r="E20" s="227"/>
      <c r="F20" s="226">
        <f>F18+F19</f>
        <v>0</v>
      </c>
      <c r="G20" s="226">
        <f>G18+G19</f>
        <v>391</v>
      </c>
      <c r="H20" s="227"/>
      <c r="I20" s="226">
        <f aca="true" t="shared" si="2" ref="I20:Q20">I18+I19</f>
        <v>0</v>
      </c>
      <c r="J20" s="226">
        <f t="shared" si="2"/>
        <v>3</v>
      </c>
      <c r="K20" s="226">
        <f t="shared" si="2"/>
        <v>0</v>
      </c>
      <c r="L20" s="226">
        <f t="shared" si="2"/>
        <v>0</v>
      </c>
      <c r="M20" s="226">
        <f t="shared" si="2"/>
        <v>0</v>
      </c>
      <c r="N20" s="226">
        <f t="shared" si="2"/>
        <v>0</v>
      </c>
      <c r="O20" s="226">
        <f t="shared" si="2"/>
        <v>0</v>
      </c>
      <c r="P20" s="226">
        <f t="shared" si="2"/>
        <v>0</v>
      </c>
      <c r="Q20" s="226">
        <f t="shared" si="2"/>
        <v>0</v>
      </c>
      <c r="R20" s="162"/>
      <c r="S20" s="162"/>
      <c r="T20" s="163" t="b">
        <f>N20+M20=L20</f>
        <v>1</v>
      </c>
      <c r="U20" s="161" t="b">
        <f>O20=P20+Q20</f>
        <v>1</v>
      </c>
      <c r="V20" s="68"/>
      <c r="W20" s="68"/>
      <c r="X20" s="224" t="s">
        <v>313</v>
      </c>
      <c r="Y20" s="226">
        <f>Y18+Y19</f>
        <v>257</v>
      </c>
      <c r="Z20" s="226">
        <f aca="true" t="shared" si="3" ref="Z20:AM20">Z18+Z19</f>
        <v>0</v>
      </c>
      <c r="AA20" s="226">
        <f t="shared" si="3"/>
        <v>257</v>
      </c>
      <c r="AB20" s="226">
        <f t="shared" si="3"/>
        <v>0</v>
      </c>
      <c r="AC20" s="226">
        <f t="shared" si="3"/>
        <v>0</v>
      </c>
      <c r="AD20" s="226">
        <f t="shared" si="3"/>
        <v>127</v>
      </c>
      <c r="AE20" s="226">
        <f t="shared" si="3"/>
        <v>93</v>
      </c>
      <c r="AF20" s="226">
        <f t="shared" si="3"/>
        <v>27</v>
      </c>
      <c r="AG20" s="226">
        <f t="shared" si="3"/>
        <v>10</v>
      </c>
      <c r="AH20" s="226">
        <f t="shared" si="3"/>
        <v>0</v>
      </c>
      <c r="AI20" s="226">
        <f t="shared" si="3"/>
        <v>134</v>
      </c>
      <c r="AJ20" s="226">
        <f t="shared" si="3"/>
        <v>0</v>
      </c>
      <c r="AK20" s="226">
        <f t="shared" si="3"/>
        <v>134</v>
      </c>
      <c r="AL20" s="226">
        <f t="shared" si="3"/>
        <v>80</v>
      </c>
      <c r="AM20" s="226">
        <f t="shared" si="3"/>
        <v>54</v>
      </c>
      <c r="AN20" s="164" t="b">
        <f>AJ20+AK20=AL20+AM20</f>
        <v>1</v>
      </c>
      <c r="AO20" s="161" t="b">
        <f>D20=Y20+AI20</f>
        <v>1</v>
      </c>
      <c r="AP20" s="165"/>
      <c r="AQ20" s="261"/>
      <c r="AR20" s="261"/>
    </row>
    <row r="21" spans="1:44" ht="8.25" customHeight="1">
      <c r="A21" s="71"/>
      <c r="B21" s="71"/>
      <c r="C21" s="71"/>
      <c r="D21" s="71"/>
      <c r="E21" s="71"/>
      <c r="F21" s="167"/>
      <c r="G21" s="71"/>
      <c r="H21" s="71"/>
      <c r="I21" s="71"/>
      <c r="J21" s="71"/>
      <c r="K21" s="71"/>
      <c r="L21" s="71"/>
      <c r="M21" s="71"/>
      <c r="N21" s="71"/>
      <c r="O21" s="71"/>
      <c r="P21" s="71"/>
      <c r="Q21" s="71"/>
      <c r="R21" s="69"/>
      <c r="S21" s="69"/>
      <c r="T21" s="71"/>
      <c r="U21" s="71"/>
      <c r="V21" s="69"/>
      <c r="W21" s="69"/>
      <c r="X21" s="71"/>
      <c r="Y21" s="71"/>
      <c r="Z21" s="71"/>
      <c r="AA21" s="71"/>
      <c r="AB21" s="71"/>
      <c r="AC21" s="71"/>
      <c r="AD21" s="71"/>
      <c r="AE21" s="71"/>
      <c r="AF21" s="71"/>
      <c r="AG21" s="71"/>
      <c r="AH21" s="71"/>
      <c r="AI21" s="71"/>
      <c r="AJ21" s="71"/>
      <c r="AK21" s="71"/>
      <c r="AL21" s="71"/>
      <c r="AM21" s="71"/>
      <c r="AN21" s="71"/>
      <c r="AO21" s="71"/>
      <c r="AP21" s="71"/>
      <c r="AQ21" s="143"/>
      <c r="AR21" s="143"/>
    </row>
    <row r="22" spans="1:44" ht="15.75" thickBot="1">
      <c r="A22" s="75" t="s">
        <v>316</v>
      </c>
      <c r="B22" s="70"/>
      <c r="C22" s="70"/>
      <c r="D22" s="70"/>
      <c r="E22" s="70"/>
      <c r="F22" s="70"/>
      <c r="G22" s="75"/>
      <c r="H22" s="75"/>
      <c r="I22" s="70"/>
      <c r="J22" s="70"/>
      <c r="K22" s="70"/>
      <c r="L22" s="71"/>
      <c r="M22" s="71"/>
      <c r="N22" s="71"/>
      <c r="O22" s="71"/>
      <c r="P22" s="162"/>
      <c r="Q22" s="71"/>
      <c r="R22" s="69"/>
      <c r="S22" s="69"/>
      <c r="T22" s="71"/>
      <c r="U22" s="71"/>
      <c r="V22" s="69"/>
      <c r="W22" s="69"/>
      <c r="X22" s="493" t="s">
        <v>492</v>
      </c>
      <c r="Y22" s="493"/>
      <c r="Z22" s="493"/>
      <c r="AA22" s="493"/>
      <c r="AB22" s="70"/>
      <c r="AC22" s="70"/>
      <c r="AD22" s="70"/>
      <c r="AE22" s="70"/>
      <c r="AF22" s="73"/>
      <c r="AG22" s="70"/>
      <c r="AH22" s="70"/>
      <c r="AI22" s="70"/>
      <c r="AJ22" s="71"/>
      <c r="AK22" s="145"/>
      <c r="AL22" s="145"/>
      <c r="AM22" s="145"/>
      <c r="AN22" s="70"/>
      <c r="AO22" s="71"/>
      <c r="AP22" s="71"/>
      <c r="AQ22" s="143"/>
      <c r="AR22" s="143"/>
    </row>
    <row r="23" spans="1:44" ht="24" customHeight="1">
      <c r="A23" s="494" t="s">
        <v>288</v>
      </c>
      <c r="B23" s="494" t="s">
        <v>539</v>
      </c>
      <c r="C23" s="494" t="s">
        <v>540</v>
      </c>
      <c r="D23" s="494" t="s">
        <v>542</v>
      </c>
      <c r="E23" s="494"/>
      <c r="F23" s="494"/>
      <c r="G23" s="494"/>
      <c r="H23" s="494"/>
      <c r="I23" s="494"/>
      <c r="J23" s="494"/>
      <c r="K23" s="494"/>
      <c r="L23" s="494" t="s">
        <v>706</v>
      </c>
      <c r="M23" s="494"/>
      <c r="N23" s="494"/>
      <c r="O23" s="494" t="s">
        <v>703</v>
      </c>
      <c r="P23" s="494"/>
      <c r="Q23" s="494"/>
      <c r="R23" s="146"/>
      <c r="S23" s="146"/>
      <c r="T23" s="501" t="s">
        <v>289</v>
      </c>
      <c r="U23" s="502"/>
      <c r="V23" s="65"/>
      <c r="W23" s="65"/>
      <c r="X23" s="494" t="s">
        <v>288</v>
      </c>
      <c r="Y23" s="494" t="s">
        <v>543</v>
      </c>
      <c r="Z23" s="494"/>
      <c r="AA23" s="494"/>
      <c r="AB23" s="494"/>
      <c r="AC23" s="494"/>
      <c r="AD23" s="494"/>
      <c r="AE23" s="494"/>
      <c r="AF23" s="494"/>
      <c r="AG23" s="494"/>
      <c r="AH23" s="494"/>
      <c r="AI23" s="494"/>
      <c r="AJ23" s="494"/>
      <c r="AK23" s="494"/>
      <c r="AL23" s="494"/>
      <c r="AM23" s="494"/>
      <c r="AN23" s="238"/>
      <c r="AO23" s="148"/>
      <c r="AP23" s="71"/>
      <c r="AQ23" s="143"/>
      <c r="AR23" s="143"/>
    </row>
    <row r="24" spans="1:44" ht="18.75" customHeight="1">
      <c r="A24" s="494"/>
      <c r="B24" s="505"/>
      <c r="C24" s="494"/>
      <c r="D24" s="494" t="s">
        <v>454</v>
      </c>
      <c r="E24" s="495" t="s">
        <v>289</v>
      </c>
      <c r="F24" s="494" t="s">
        <v>1</v>
      </c>
      <c r="G24" s="494"/>
      <c r="H24" s="494"/>
      <c r="I24" s="494"/>
      <c r="J24" s="494"/>
      <c r="K24" s="494"/>
      <c r="L24" s="494"/>
      <c r="M24" s="494"/>
      <c r="N24" s="494"/>
      <c r="O24" s="494"/>
      <c r="P24" s="494"/>
      <c r="Q24" s="494"/>
      <c r="R24" s="146"/>
      <c r="S24" s="146"/>
      <c r="T24" s="503"/>
      <c r="U24" s="498"/>
      <c r="V24" s="65"/>
      <c r="W24" s="65"/>
      <c r="X24" s="494"/>
      <c r="Y24" s="494" t="s">
        <v>6</v>
      </c>
      <c r="Z24" s="494"/>
      <c r="AA24" s="494"/>
      <c r="AB24" s="494"/>
      <c r="AC24" s="494"/>
      <c r="AD24" s="494"/>
      <c r="AE24" s="494"/>
      <c r="AF24" s="494"/>
      <c r="AG24" s="494"/>
      <c r="AH24" s="495" t="s">
        <v>289</v>
      </c>
      <c r="AI24" s="506" t="s">
        <v>7</v>
      </c>
      <c r="AJ24" s="506"/>
      <c r="AK24" s="506"/>
      <c r="AL24" s="506"/>
      <c r="AM24" s="506"/>
      <c r="AN24" s="497" t="s">
        <v>289</v>
      </c>
      <c r="AO24" s="498"/>
      <c r="AP24" s="71"/>
      <c r="AQ24" s="143"/>
      <c r="AR24" s="143"/>
    </row>
    <row r="25" spans="1:44" ht="30" customHeight="1">
      <c r="A25" s="494"/>
      <c r="B25" s="505"/>
      <c r="C25" s="494"/>
      <c r="D25" s="494"/>
      <c r="E25" s="495"/>
      <c r="F25" s="494" t="s">
        <v>290</v>
      </c>
      <c r="G25" s="494"/>
      <c r="H25" s="221" t="s">
        <v>289</v>
      </c>
      <c r="I25" s="494" t="s">
        <v>3</v>
      </c>
      <c r="J25" s="494" t="s">
        <v>291</v>
      </c>
      <c r="K25" s="494" t="s">
        <v>315</v>
      </c>
      <c r="L25" s="494" t="s">
        <v>454</v>
      </c>
      <c r="M25" s="494" t="s">
        <v>1</v>
      </c>
      <c r="N25" s="494"/>
      <c r="O25" s="494" t="s">
        <v>454</v>
      </c>
      <c r="P25" s="494" t="s">
        <v>1</v>
      </c>
      <c r="Q25" s="494"/>
      <c r="R25" s="146"/>
      <c r="S25" s="146"/>
      <c r="T25" s="503"/>
      <c r="U25" s="498"/>
      <c r="V25" s="65"/>
      <c r="W25" s="65"/>
      <c r="X25" s="494"/>
      <c r="Y25" s="494" t="s">
        <v>454</v>
      </c>
      <c r="Z25" s="494" t="s">
        <v>8</v>
      </c>
      <c r="AA25" s="494"/>
      <c r="AB25" s="494"/>
      <c r="AC25" s="221" t="s">
        <v>289</v>
      </c>
      <c r="AD25" s="494" t="s">
        <v>12</v>
      </c>
      <c r="AE25" s="494"/>
      <c r="AF25" s="494"/>
      <c r="AG25" s="494"/>
      <c r="AH25" s="495"/>
      <c r="AI25" s="494" t="s">
        <v>454</v>
      </c>
      <c r="AJ25" s="494" t="s">
        <v>10</v>
      </c>
      <c r="AK25" s="494"/>
      <c r="AL25" s="494" t="s">
        <v>11</v>
      </c>
      <c r="AM25" s="496"/>
      <c r="AN25" s="497"/>
      <c r="AO25" s="498"/>
      <c r="AP25" s="71"/>
      <c r="AQ25" s="143"/>
      <c r="AR25" s="143"/>
    </row>
    <row r="26" spans="1:44" ht="29.25" thickBot="1">
      <c r="A26" s="494"/>
      <c r="B26" s="505"/>
      <c r="C26" s="494"/>
      <c r="D26" s="494"/>
      <c r="E26" s="495"/>
      <c r="F26" s="95" t="s">
        <v>5</v>
      </c>
      <c r="G26" s="95" t="s">
        <v>293</v>
      </c>
      <c r="H26" s="222"/>
      <c r="I26" s="494"/>
      <c r="J26" s="494"/>
      <c r="K26" s="494"/>
      <c r="L26" s="494"/>
      <c r="M26" s="220" t="s">
        <v>294</v>
      </c>
      <c r="N26" s="220" t="s">
        <v>295</v>
      </c>
      <c r="O26" s="494"/>
      <c r="P26" s="220" t="s">
        <v>294</v>
      </c>
      <c r="Q26" s="220" t="s">
        <v>295</v>
      </c>
      <c r="R26" s="146"/>
      <c r="S26" s="146"/>
      <c r="T26" s="504"/>
      <c r="U26" s="500"/>
      <c r="V26" s="65"/>
      <c r="W26" s="65"/>
      <c r="X26" s="494"/>
      <c r="Y26" s="494"/>
      <c r="Z26" s="240">
        <v>2.5</v>
      </c>
      <c r="AA26" s="240">
        <v>2</v>
      </c>
      <c r="AB26" s="220" t="s">
        <v>527</v>
      </c>
      <c r="AC26" s="222"/>
      <c r="AD26" s="220" t="s">
        <v>297</v>
      </c>
      <c r="AE26" s="220" t="s">
        <v>317</v>
      </c>
      <c r="AF26" s="220" t="s">
        <v>318</v>
      </c>
      <c r="AG26" s="220" t="s">
        <v>319</v>
      </c>
      <c r="AH26" s="495"/>
      <c r="AI26" s="494"/>
      <c r="AJ26" s="240">
        <v>2</v>
      </c>
      <c r="AK26" s="220" t="s">
        <v>526</v>
      </c>
      <c r="AL26" s="220" t="s">
        <v>300</v>
      </c>
      <c r="AM26" s="220" t="s">
        <v>301</v>
      </c>
      <c r="AN26" s="499"/>
      <c r="AO26" s="500"/>
      <c r="AP26" s="71"/>
      <c r="AQ26" s="143"/>
      <c r="AR26" s="143"/>
    </row>
    <row r="27" spans="1:44" ht="30" customHeight="1" thickBot="1">
      <c r="A27" s="220">
        <v>1</v>
      </c>
      <c r="B27" s="220" t="s">
        <v>528</v>
      </c>
      <c r="C27" s="220">
        <v>3</v>
      </c>
      <c r="D27" s="220" t="s">
        <v>530</v>
      </c>
      <c r="E27" s="223" t="s">
        <v>302</v>
      </c>
      <c r="F27" s="220">
        <v>5</v>
      </c>
      <c r="G27" s="220">
        <v>6</v>
      </c>
      <c r="H27" s="223" t="s">
        <v>303</v>
      </c>
      <c r="I27" s="220">
        <v>7</v>
      </c>
      <c r="J27" s="220">
        <v>8</v>
      </c>
      <c r="K27" s="220">
        <v>9</v>
      </c>
      <c r="L27" s="220" t="s">
        <v>531</v>
      </c>
      <c r="M27" s="95">
        <v>11</v>
      </c>
      <c r="N27" s="95">
        <v>12</v>
      </c>
      <c r="O27" s="220" t="s">
        <v>533</v>
      </c>
      <c r="P27" s="95">
        <v>14</v>
      </c>
      <c r="Q27" s="95">
        <v>15</v>
      </c>
      <c r="R27" s="154"/>
      <c r="S27" s="154"/>
      <c r="T27" s="155" t="s">
        <v>304</v>
      </c>
      <c r="U27" s="155" t="s">
        <v>305</v>
      </c>
      <c r="V27" s="66"/>
      <c r="W27" s="66"/>
      <c r="X27" s="220" t="s">
        <v>306</v>
      </c>
      <c r="Y27" s="220" t="s">
        <v>535</v>
      </c>
      <c r="Z27" s="220">
        <v>17</v>
      </c>
      <c r="AA27" s="220">
        <v>18</v>
      </c>
      <c r="AB27" s="220">
        <v>19</v>
      </c>
      <c r="AC27" s="223" t="s">
        <v>307</v>
      </c>
      <c r="AD27" s="220">
        <v>20</v>
      </c>
      <c r="AE27" s="220">
        <v>21</v>
      </c>
      <c r="AF27" s="220">
        <v>22</v>
      </c>
      <c r="AG27" s="220">
        <v>23</v>
      </c>
      <c r="AH27" s="223" t="s">
        <v>308</v>
      </c>
      <c r="AI27" s="220" t="s">
        <v>536</v>
      </c>
      <c r="AJ27" s="220">
        <v>25</v>
      </c>
      <c r="AK27" s="220">
        <v>26</v>
      </c>
      <c r="AL27" s="220">
        <v>27</v>
      </c>
      <c r="AM27" s="220">
        <v>28</v>
      </c>
      <c r="AN27" s="239" t="s">
        <v>309</v>
      </c>
      <c r="AO27" s="155" t="s">
        <v>310</v>
      </c>
      <c r="AP27" s="71"/>
      <c r="AQ27" s="143"/>
      <c r="AR27" s="143"/>
    </row>
    <row r="28" spans="1:44" ht="15" customHeight="1" thickBot="1">
      <c r="A28" s="241" t="s">
        <v>311</v>
      </c>
      <c r="B28" s="185">
        <f>C28+D28</f>
        <v>9355</v>
      </c>
      <c r="C28" s="141">
        <v>0</v>
      </c>
      <c r="D28" s="185">
        <f>F28+G28</f>
        <v>9355</v>
      </c>
      <c r="E28" s="225"/>
      <c r="F28" s="299">
        <v>9355</v>
      </c>
      <c r="G28" s="299">
        <v>0</v>
      </c>
      <c r="H28" s="225"/>
      <c r="I28" s="141">
        <v>0</v>
      </c>
      <c r="J28" s="141">
        <v>0</v>
      </c>
      <c r="K28" s="141">
        <v>0</v>
      </c>
      <c r="L28" s="185">
        <f>M28+N28</f>
        <v>82</v>
      </c>
      <c r="M28" s="323">
        <v>82</v>
      </c>
      <c r="N28" s="299">
        <v>0</v>
      </c>
      <c r="O28" s="185">
        <f>P28+Q28</f>
        <v>101</v>
      </c>
      <c r="P28" s="299">
        <v>101</v>
      </c>
      <c r="Q28" s="299">
        <v>0</v>
      </c>
      <c r="R28" s="157"/>
      <c r="S28" s="157"/>
      <c r="T28" s="158" t="b">
        <f>N28+M28=L28</f>
        <v>1</v>
      </c>
      <c r="U28" s="159" t="b">
        <f>O28=P28+Q28</f>
        <v>1</v>
      </c>
      <c r="V28" s="67"/>
      <c r="W28" s="67"/>
      <c r="X28" s="241" t="s">
        <v>311</v>
      </c>
      <c r="Y28" s="185">
        <f>Z28+AA28+AB28</f>
        <v>5486</v>
      </c>
      <c r="Z28" s="141">
        <f>AF28+AG28</f>
        <v>5379</v>
      </c>
      <c r="AA28" s="141">
        <f>AE28</f>
        <v>107</v>
      </c>
      <c r="AB28" s="299"/>
      <c r="AC28" s="322"/>
      <c r="AD28" s="299"/>
      <c r="AE28" s="299">
        <v>107</v>
      </c>
      <c r="AF28" s="299">
        <v>3202</v>
      </c>
      <c r="AG28" s="299">
        <v>2177</v>
      </c>
      <c r="AH28" s="225"/>
      <c r="AI28" s="185">
        <f>AL28+AM28</f>
        <v>3859</v>
      </c>
      <c r="AJ28" s="299"/>
      <c r="AK28" s="299">
        <v>3859</v>
      </c>
      <c r="AL28" s="299">
        <v>2816</v>
      </c>
      <c r="AM28" s="299">
        <v>1043</v>
      </c>
      <c r="AN28" s="160" t="b">
        <f>AJ28+AK28=AL28+AM28</f>
        <v>1</v>
      </c>
      <c r="AO28" s="156" t="b">
        <f>D28=Y28+AI28</f>
        <v>0</v>
      </c>
      <c r="AP28" s="71"/>
      <c r="AQ28" s="143"/>
      <c r="AR28" s="143"/>
    </row>
    <row r="29" spans="1:44" ht="15" customHeight="1" thickBot="1">
      <c r="A29" s="241" t="s">
        <v>312</v>
      </c>
      <c r="B29" s="185">
        <f>C29+D29</f>
        <v>75</v>
      </c>
      <c r="C29" s="141">
        <v>0</v>
      </c>
      <c r="D29" s="185">
        <f>F29+G29</f>
        <v>75</v>
      </c>
      <c r="E29" s="225"/>
      <c r="F29" s="299">
        <v>75</v>
      </c>
      <c r="G29" s="299">
        <v>0</v>
      </c>
      <c r="H29" s="225"/>
      <c r="I29" s="141">
        <v>0</v>
      </c>
      <c r="J29" s="141">
        <v>0</v>
      </c>
      <c r="K29" s="141">
        <v>0</v>
      </c>
      <c r="L29" s="185">
        <f>M29+N29</f>
        <v>0</v>
      </c>
      <c r="M29" s="299">
        <v>0</v>
      </c>
      <c r="N29" s="299">
        <v>0</v>
      </c>
      <c r="O29" s="185">
        <f>P29+Q29</f>
        <v>0</v>
      </c>
      <c r="P29" s="141">
        <v>0</v>
      </c>
      <c r="Q29" s="141">
        <v>0</v>
      </c>
      <c r="R29" s="157"/>
      <c r="S29" s="157"/>
      <c r="T29" s="158" t="b">
        <f>N29+M29=L29</f>
        <v>1</v>
      </c>
      <c r="U29" s="159" t="b">
        <f>O29=P29+Q29</f>
        <v>1</v>
      </c>
      <c r="V29" s="67"/>
      <c r="W29" s="67"/>
      <c r="X29" s="241" t="s">
        <v>312</v>
      </c>
      <c r="Y29" s="185">
        <f>Z29+AA29+AB29</f>
        <v>16</v>
      </c>
      <c r="Z29" s="141"/>
      <c r="AA29" s="141">
        <v>16</v>
      </c>
      <c r="AB29" s="299"/>
      <c r="AC29" s="322"/>
      <c r="AD29" s="299">
        <v>4</v>
      </c>
      <c r="AE29" s="299">
        <v>12</v>
      </c>
      <c r="AF29" s="299"/>
      <c r="AG29" s="299"/>
      <c r="AH29" s="225"/>
      <c r="AI29" s="185">
        <f>AL29+AM29</f>
        <v>59</v>
      </c>
      <c r="AJ29" s="299"/>
      <c r="AK29" s="299">
        <v>59</v>
      </c>
      <c r="AL29" s="299">
        <v>49</v>
      </c>
      <c r="AM29" s="299">
        <v>10</v>
      </c>
      <c r="AN29" s="160" t="b">
        <f>AJ29+AK29=AL29+AM29</f>
        <v>1</v>
      </c>
      <c r="AO29" s="156" t="b">
        <f>D29=Y29+AI29</f>
        <v>1</v>
      </c>
      <c r="AP29" s="71"/>
      <c r="AQ29" s="143"/>
      <c r="AR29" s="143"/>
    </row>
    <row r="30" spans="1:44" s="166" customFormat="1" ht="15" customHeight="1" thickBot="1">
      <c r="A30" s="224" t="s">
        <v>313</v>
      </c>
      <c r="B30" s="226">
        <f>B28+B29</f>
        <v>9430</v>
      </c>
      <c r="C30" s="226">
        <f>C28+C29</f>
        <v>0</v>
      </c>
      <c r="D30" s="226">
        <f>D28+D29</f>
        <v>9430</v>
      </c>
      <c r="E30" s="227"/>
      <c r="F30" s="226">
        <f>F28+F29</f>
        <v>9430</v>
      </c>
      <c r="G30" s="226">
        <f>G28+G29</f>
        <v>0</v>
      </c>
      <c r="H30" s="227"/>
      <c r="I30" s="226">
        <f aca="true" t="shared" si="4" ref="I30:Q30">I28+I29</f>
        <v>0</v>
      </c>
      <c r="J30" s="226">
        <f t="shared" si="4"/>
        <v>0</v>
      </c>
      <c r="K30" s="226">
        <f t="shared" si="4"/>
        <v>0</v>
      </c>
      <c r="L30" s="226">
        <f t="shared" si="4"/>
        <v>82</v>
      </c>
      <c r="M30" s="226">
        <f t="shared" si="4"/>
        <v>82</v>
      </c>
      <c r="N30" s="226">
        <f t="shared" si="4"/>
        <v>0</v>
      </c>
      <c r="O30" s="226">
        <f t="shared" si="4"/>
        <v>101</v>
      </c>
      <c r="P30" s="226">
        <f t="shared" si="4"/>
        <v>101</v>
      </c>
      <c r="Q30" s="226">
        <f t="shared" si="4"/>
        <v>0</v>
      </c>
      <c r="R30" s="162"/>
      <c r="S30" s="162"/>
      <c r="T30" s="163" t="b">
        <f>N30+M30=L30</f>
        <v>1</v>
      </c>
      <c r="U30" s="161" t="b">
        <f>O30=P30+Q30</f>
        <v>1</v>
      </c>
      <c r="V30" s="68"/>
      <c r="W30" s="68"/>
      <c r="X30" s="224" t="s">
        <v>313</v>
      </c>
      <c r="Y30" s="226">
        <f>Y28+Y29</f>
        <v>5502</v>
      </c>
      <c r="Z30" s="226">
        <f aca="true" t="shared" si="5" ref="Z30:AM30">Z28+Z29</f>
        <v>5379</v>
      </c>
      <c r="AA30" s="226">
        <f t="shared" si="5"/>
        <v>123</v>
      </c>
      <c r="AB30" s="226">
        <f t="shared" si="5"/>
        <v>0</v>
      </c>
      <c r="AC30" s="226">
        <f t="shared" si="5"/>
        <v>0</v>
      </c>
      <c r="AD30" s="226">
        <f t="shared" si="5"/>
        <v>4</v>
      </c>
      <c r="AE30" s="226">
        <f t="shared" si="5"/>
        <v>119</v>
      </c>
      <c r="AF30" s="226">
        <f t="shared" si="5"/>
        <v>3202</v>
      </c>
      <c r="AG30" s="226">
        <f t="shared" si="5"/>
        <v>2177</v>
      </c>
      <c r="AH30" s="226">
        <f t="shared" si="5"/>
        <v>0</v>
      </c>
      <c r="AI30" s="226">
        <f t="shared" si="5"/>
        <v>3918</v>
      </c>
      <c r="AJ30" s="226">
        <f t="shared" si="5"/>
        <v>0</v>
      </c>
      <c r="AK30" s="226">
        <f t="shared" si="5"/>
        <v>3918</v>
      </c>
      <c r="AL30" s="226">
        <f t="shared" si="5"/>
        <v>2865</v>
      </c>
      <c r="AM30" s="226">
        <f t="shared" si="5"/>
        <v>1053</v>
      </c>
      <c r="AN30" s="164" t="b">
        <f>AJ30+AK30=AL30+AM30</f>
        <v>1</v>
      </c>
      <c r="AO30" s="164" t="b">
        <f>D30=Y30+AI30</f>
        <v>0</v>
      </c>
      <c r="AP30" s="165"/>
      <c r="AQ30" s="261"/>
      <c r="AR30" s="261"/>
    </row>
    <row r="31" spans="1:44" s="171" customFormat="1" ht="8.25" customHeight="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70"/>
      <c r="AP31" s="170"/>
      <c r="AQ31" s="262"/>
      <c r="AR31" s="262"/>
    </row>
    <row r="32" spans="1:44" ht="15.75" thickBot="1">
      <c r="A32" s="75" t="s">
        <v>437</v>
      </c>
      <c r="B32" s="70"/>
      <c r="C32" s="70"/>
      <c r="D32" s="70"/>
      <c r="E32" s="70"/>
      <c r="F32" s="71"/>
      <c r="G32" s="75"/>
      <c r="H32" s="75"/>
      <c r="I32" s="70"/>
      <c r="J32" s="70"/>
      <c r="K32" s="70"/>
      <c r="L32" s="70"/>
      <c r="M32" s="70"/>
      <c r="N32" s="70"/>
      <c r="O32" s="70"/>
      <c r="P32" s="70"/>
      <c r="Q32" s="70"/>
      <c r="R32" s="162"/>
      <c r="S32" s="64"/>
      <c r="T32" s="70"/>
      <c r="U32" s="72" t="s">
        <v>320</v>
      </c>
      <c r="V32" s="72"/>
      <c r="W32" s="70"/>
      <c r="X32" s="493" t="s">
        <v>2</v>
      </c>
      <c r="Y32" s="493"/>
      <c r="Z32" s="493"/>
      <c r="AA32" s="493"/>
      <c r="AB32" s="70"/>
      <c r="AC32" s="70"/>
      <c r="AD32" s="70"/>
      <c r="AE32" s="70"/>
      <c r="AF32" s="73"/>
      <c r="AG32" s="70"/>
      <c r="AH32" s="70"/>
      <c r="AI32" s="70"/>
      <c r="AJ32" s="71"/>
      <c r="AK32" s="145"/>
      <c r="AL32" s="145"/>
      <c r="AM32" s="145"/>
      <c r="AN32" s="70"/>
      <c r="AO32" s="71"/>
      <c r="AP32" s="71"/>
      <c r="AQ32" s="143"/>
      <c r="AR32" s="143"/>
    </row>
    <row r="33" spans="1:130" ht="29.25" customHeight="1">
      <c r="A33" s="494" t="s">
        <v>288</v>
      </c>
      <c r="B33" s="494" t="s">
        <v>539</v>
      </c>
      <c r="C33" s="494" t="s">
        <v>540</v>
      </c>
      <c r="D33" s="494" t="s">
        <v>542</v>
      </c>
      <c r="E33" s="494"/>
      <c r="F33" s="494"/>
      <c r="G33" s="494"/>
      <c r="H33" s="494"/>
      <c r="I33" s="494"/>
      <c r="J33" s="494"/>
      <c r="K33" s="494"/>
      <c r="L33" s="494"/>
      <c r="M33" s="494"/>
      <c r="N33" s="494" t="s">
        <v>701</v>
      </c>
      <c r="O33" s="494"/>
      <c r="P33" s="494"/>
      <c r="Q33" s="494" t="s">
        <v>703</v>
      </c>
      <c r="R33" s="494"/>
      <c r="S33" s="494"/>
      <c r="T33" s="229" t="s">
        <v>289</v>
      </c>
      <c r="U33" s="147"/>
      <c r="V33" s="149" t="s">
        <v>289</v>
      </c>
      <c r="W33" s="172"/>
      <c r="X33" s="494" t="s">
        <v>288</v>
      </c>
      <c r="Y33" s="494" t="s">
        <v>543</v>
      </c>
      <c r="Z33" s="494"/>
      <c r="AA33" s="494"/>
      <c r="AB33" s="494"/>
      <c r="AC33" s="494"/>
      <c r="AD33" s="494"/>
      <c r="AE33" s="494"/>
      <c r="AF33" s="494"/>
      <c r="AG33" s="494"/>
      <c r="AH33" s="494"/>
      <c r="AI33" s="494"/>
      <c r="AJ33" s="494"/>
      <c r="AK33" s="494"/>
      <c r="AL33" s="494"/>
      <c r="AM33" s="494"/>
      <c r="AN33" s="238"/>
      <c r="AO33" s="148"/>
      <c r="AP33" s="69"/>
      <c r="AQ33" s="263"/>
      <c r="AR33" s="26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row>
    <row r="34" spans="1:130" ht="24" customHeight="1">
      <c r="A34" s="494"/>
      <c r="B34" s="505"/>
      <c r="C34" s="494"/>
      <c r="D34" s="494" t="s">
        <v>454</v>
      </c>
      <c r="E34" s="495" t="s">
        <v>289</v>
      </c>
      <c r="F34" s="494" t="s">
        <v>1</v>
      </c>
      <c r="G34" s="494"/>
      <c r="H34" s="494"/>
      <c r="I34" s="494"/>
      <c r="J34" s="494"/>
      <c r="K34" s="494"/>
      <c r="L34" s="494"/>
      <c r="M34" s="494"/>
      <c r="N34" s="494"/>
      <c r="O34" s="494"/>
      <c r="P34" s="494"/>
      <c r="Q34" s="494"/>
      <c r="R34" s="494"/>
      <c r="S34" s="494"/>
      <c r="T34" s="65"/>
      <c r="U34" s="150"/>
      <c r="V34" s="151"/>
      <c r="W34" s="69"/>
      <c r="X34" s="494"/>
      <c r="Y34" s="494" t="s">
        <v>6</v>
      </c>
      <c r="Z34" s="494"/>
      <c r="AA34" s="494"/>
      <c r="AB34" s="494"/>
      <c r="AC34" s="494"/>
      <c r="AD34" s="494"/>
      <c r="AE34" s="494"/>
      <c r="AF34" s="494"/>
      <c r="AG34" s="494"/>
      <c r="AH34" s="221" t="s">
        <v>289</v>
      </c>
      <c r="AI34" s="506" t="s">
        <v>7</v>
      </c>
      <c r="AJ34" s="506"/>
      <c r="AK34" s="506"/>
      <c r="AL34" s="506"/>
      <c r="AM34" s="506"/>
      <c r="AN34" s="65" t="s">
        <v>289</v>
      </c>
      <c r="AO34" s="150"/>
      <c r="AP34" s="69"/>
      <c r="AQ34" s="263"/>
      <c r="AR34" s="26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c r="DV34" s="173"/>
      <c r="DW34" s="173"/>
      <c r="DX34" s="173"/>
      <c r="DY34" s="173"/>
      <c r="DZ34" s="173"/>
    </row>
    <row r="35" spans="1:130" ht="29.25" customHeight="1">
      <c r="A35" s="494"/>
      <c r="B35" s="505"/>
      <c r="C35" s="494"/>
      <c r="D35" s="494"/>
      <c r="E35" s="495"/>
      <c r="F35" s="494" t="s">
        <v>290</v>
      </c>
      <c r="G35" s="494"/>
      <c r="H35" s="221" t="s">
        <v>289</v>
      </c>
      <c r="I35" s="494" t="s">
        <v>321</v>
      </c>
      <c r="J35" s="494" t="s">
        <v>322</v>
      </c>
      <c r="K35" s="494" t="s">
        <v>4</v>
      </c>
      <c r="L35" s="494" t="s">
        <v>291</v>
      </c>
      <c r="M35" s="494" t="s">
        <v>292</v>
      </c>
      <c r="N35" s="494" t="s">
        <v>454</v>
      </c>
      <c r="O35" s="494" t="s">
        <v>1</v>
      </c>
      <c r="P35" s="494"/>
      <c r="Q35" s="494" t="s">
        <v>454</v>
      </c>
      <c r="R35" s="494" t="s">
        <v>1</v>
      </c>
      <c r="S35" s="494"/>
      <c r="T35" s="65"/>
      <c r="U35" s="150"/>
      <c r="V35" s="151"/>
      <c r="W35" s="69"/>
      <c r="X35" s="494"/>
      <c r="Y35" s="494" t="s">
        <v>454</v>
      </c>
      <c r="Z35" s="494" t="s">
        <v>8</v>
      </c>
      <c r="AA35" s="494"/>
      <c r="AB35" s="494"/>
      <c r="AC35" s="221" t="s">
        <v>289</v>
      </c>
      <c r="AD35" s="494" t="s">
        <v>12</v>
      </c>
      <c r="AE35" s="494"/>
      <c r="AF35" s="494"/>
      <c r="AG35" s="494"/>
      <c r="AH35" s="221"/>
      <c r="AI35" s="494" t="s">
        <v>454</v>
      </c>
      <c r="AJ35" s="494" t="s">
        <v>10</v>
      </c>
      <c r="AK35" s="494"/>
      <c r="AL35" s="494" t="s">
        <v>11</v>
      </c>
      <c r="AM35" s="496"/>
      <c r="AN35" s="65"/>
      <c r="AO35" s="150"/>
      <c r="AP35" s="69"/>
      <c r="AQ35" s="263"/>
      <c r="AR35" s="26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3"/>
      <c r="DC35" s="173"/>
      <c r="DD35" s="173"/>
      <c r="DE35" s="173"/>
      <c r="DF35" s="173"/>
      <c r="DG35" s="173"/>
      <c r="DH35" s="173"/>
      <c r="DI35" s="173"/>
      <c r="DJ35" s="173"/>
      <c r="DK35" s="173"/>
      <c r="DL35" s="173"/>
      <c r="DM35" s="173"/>
      <c r="DN35" s="173"/>
      <c r="DO35" s="173"/>
      <c r="DP35" s="173"/>
      <c r="DQ35" s="173"/>
      <c r="DR35" s="173"/>
      <c r="DS35" s="173"/>
      <c r="DT35" s="173"/>
      <c r="DU35" s="173"/>
      <c r="DV35" s="173"/>
      <c r="DW35" s="173"/>
      <c r="DX35" s="173"/>
      <c r="DY35" s="173"/>
      <c r="DZ35" s="173"/>
    </row>
    <row r="36" spans="1:130" ht="38.25" customHeight="1" thickBot="1">
      <c r="A36" s="494"/>
      <c r="B36" s="505"/>
      <c r="C36" s="494"/>
      <c r="D36" s="494"/>
      <c r="E36" s="495"/>
      <c r="F36" s="95" t="s">
        <v>5</v>
      </c>
      <c r="G36" s="95" t="s">
        <v>293</v>
      </c>
      <c r="H36" s="222"/>
      <c r="I36" s="496"/>
      <c r="J36" s="496"/>
      <c r="K36" s="494"/>
      <c r="L36" s="494"/>
      <c r="M36" s="494"/>
      <c r="N36" s="494"/>
      <c r="O36" s="220" t="s">
        <v>294</v>
      </c>
      <c r="P36" s="220" t="s">
        <v>295</v>
      </c>
      <c r="Q36" s="494"/>
      <c r="R36" s="220" t="s">
        <v>294</v>
      </c>
      <c r="S36" s="220" t="s">
        <v>295</v>
      </c>
      <c r="T36" s="230"/>
      <c r="U36" s="153"/>
      <c r="V36" s="152"/>
      <c r="W36" s="69"/>
      <c r="X36" s="494"/>
      <c r="Y36" s="494"/>
      <c r="Z36" s="240">
        <v>2.5</v>
      </c>
      <c r="AA36" s="240">
        <v>2</v>
      </c>
      <c r="AB36" s="220" t="s">
        <v>527</v>
      </c>
      <c r="AC36" s="222"/>
      <c r="AD36" s="220" t="s">
        <v>297</v>
      </c>
      <c r="AE36" s="220" t="s">
        <v>317</v>
      </c>
      <c r="AF36" s="220" t="s">
        <v>318</v>
      </c>
      <c r="AG36" s="220" t="s">
        <v>319</v>
      </c>
      <c r="AH36" s="221"/>
      <c r="AI36" s="494"/>
      <c r="AJ36" s="240">
        <v>2</v>
      </c>
      <c r="AK36" s="220" t="s">
        <v>526</v>
      </c>
      <c r="AL36" s="220" t="s">
        <v>300</v>
      </c>
      <c r="AM36" s="220" t="s">
        <v>301</v>
      </c>
      <c r="AN36" s="230"/>
      <c r="AO36" s="153"/>
      <c r="AP36" s="69"/>
      <c r="AQ36" s="263"/>
      <c r="AR36" s="26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c r="DW36" s="173"/>
      <c r="DX36" s="173"/>
      <c r="DY36" s="173"/>
      <c r="DZ36" s="173"/>
    </row>
    <row r="37" spans="1:130" ht="30" customHeight="1" thickBot="1">
      <c r="A37" s="220">
        <v>1</v>
      </c>
      <c r="B37" s="220" t="s">
        <v>528</v>
      </c>
      <c r="C37" s="220">
        <v>3</v>
      </c>
      <c r="D37" s="220" t="s">
        <v>529</v>
      </c>
      <c r="E37" s="235" t="s">
        <v>302</v>
      </c>
      <c r="F37" s="220">
        <v>5</v>
      </c>
      <c r="G37" s="220">
        <v>6</v>
      </c>
      <c r="H37" s="235" t="s">
        <v>303</v>
      </c>
      <c r="I37" s="220">
        <v>7</v>
      </c>
      <c r="J37" s="220">
        <v>8</v>
      </c>
      <c r="K37" s="220">
        <v>9</v>
      </c>
      <c r="L37" s="220">
        <v>10</v>
      </c>
      <c r="M37" s="95">
        <v>11</v>
      </c>
      <c r="N37" s="220" t="s">
        <v>532</v>
      </c>
      <c r="O37" s="95">
        <v>13</v>
      </c>
      <c r="P37" s="95">
        <v>14</v>
      </c>
      <c r="Q37" s="95" t="s">
        <v>627</v>
      </c>
      <c r="R37" s="95">
        <v>16</v>
      </c>
      <c r="S37" s="95">
        <v>17</v>
      </c>
      <c r="T37" s="231" t="s">
        <v>305</v>
      </c>
      <c r="U37" s="175" t="s">
        <v>323</v>
      </c>
      <c r="V37" s="174" t="s">
        <v>324</v>
      </c>
      <c r="W37" s="69"/>
      <c r="X37" s="220" t="s">
        <v>306</v>
      </c>
      <c r="Y37" s="220" t="s">
        <v>534</v>
      </c>
      <c r="Z37" s="220">
        <v>19</v>
      </c>
      <c r="AA37" s="220">
        <v>20</v>
      </c>
      <c r="AB37" s="220">
        <v>21</v>
      </c>
      <c r="AC37" s="235" t="s">
        <v>307</v>
      </c>
      <c r="AD37" s="220">
        <v>22</v>
      </c>
      <c r="AE37" s="220">
        <v>23</v>
      </c>
      <c r="AF37" s="220">
        <v>24</v>
      </c>
      <c r="AG37" s="220">
        <v>25</v>
      </c>
      <c r="AH37" s="235" t="s">
        <v>308</v>
      </c>
      <c r="AI37" s="220" t="s">
        <v>537</v>
      </c>
      <c r="AJ37" s="220">
        <v>27</v>
      </c>
      <c r="AK37" s="220">
        <v>28</v>
      </c>
      <c r="AL37" s="220">
        <v>29</v>
      </c>
      <c r="AM37" s="220">
        <v>30</v>
      </c>
      <c r="AN37" s="239" t="s">
        <v>309</v>
      </c>
      <c r="AO37" s="155" t="s">
        <v>310</v>
      </c>
      <c r="AP37" s="69"/>
      <c r="AQ37" s="263"/>
      <c r="AR37" s="26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row>
    <row r="38" spans="1:130" ht="15" customHeight="1" thickBot="1">
      <c r="A38" s="236" t="s">
        <v>311</v>
      </c>
      <c r="B38" s="228">
        <f>C38+D38</f>
        <v>9508</v>
      </c>
      <c r="C38" s="228">
        <v>0</v>
      </c>
      <c r="D38" s="228">
        <f>F38+G38</f>
        <v>9508</v>
      </c>
      <c r="E38" s="225"/>
      <c r="F38" s="228">
        <f>F28+F18+F8</f>
        <v>9355</v>
      </c>
      <c r="G38" s="228">
        <f>G28+G18+G8</f>
        <v>153</v>
      </c>
      <c r="H38" s="225"/>
      <c r="I38" s="228">
        <v>0</v>
      </c>
      <c r="J38" s="228">
        <v>0</v>
      </c>
      <c r="K38" s="228">
        <v>98</v>
      </c>
      <c r="L38" s="228">
        <v>7</v>
      </c>
      <c r="M38" s="228">
        <v>0</v>
      </c>
      <c r="N38" s="228">
        <f>O38+P38</f>
        <v>0</v>
      </c>
      <c r="O38" s="228">
        <v>0</v>
      </c>
      <c r="P38" s="228">
        <v>0</v>
      </c>
      <c r="Q38" s="228">
        <f>R38+S38</f>
        <v>0</v>
      </c>
      <c r="R38" s="228">
        <v>0</v>
      </c>
      <c r="S38" s="228">
        <v>0</v>
      </c>
      <c r="T38" s="232" t="b">
        <f>N38+M38=L38</f>
        <v>0</v>
      </c>
      <c r="U38" s="159" t="b">
        <f>Q38=R38+S38</f>
        <v>1</v>
      </c>
      <c r="V38" s="176" t="b">
        <f>D38=I38+J38</f>
        <v>0</v>
      </c>
      <c r="W38" s="69"/>
      <c r="X38" s="241" t="s">
        <v>311</v>
      </c>
      <c r="Y38" s="185">
        <f>Z38+AA38+AB38</f>
        <v>5578</v>
      </c>
      <c r="Z38" s="141">
        <f>Z28+Z18+Z8</f>
        <v>5379</v>
      </c>
      <c r="AA38" s="141">
        <f>AA28+AA18+AA8</f>
        <v>199</v>
      </c>
      <c r="AB38" s="141">
        <f aca="true" t="shared" si="6" ref="AB38:AG38">AB28+AB18+AB8</f>
        <v>0</v>
      </c>
      <c r="AC38" s="141">
        <f t="shared" si="6"/>
        <v>0</v>
      </c>
      <c r="AD38" s="141">
        <f t="shared" si="6"/>
        <v>45</v>
      </c>
      <c r="AE38" s="141">
        <f t="shared" si="6"/>
        <v>140</v>
      </c>
      <c r="AF38" s="141">
        <f t="shared" si="6"/>
        <v>3207</v>
      </c>
      <c r="AG38" s="141">
        <f t="shared" si="6"/>
        <v>2186</v>
      </c>
      <c r="AH38" s="225"/>
      <c r="AI38" s="185">
        <f>AJ38+AK38</f>
        <v>3920</v>
      </c>
      <c r="AJ38" s="141">
        <f>AJ28+AJ18</f>
        <v>0</v>
      </c>
      <c r="AK38" s="141">
        <f>AK28+AK18</f>
        <v>3920</v>
      </c>
      <c r="AL38" s="141">
        <f>AL28+AL18</f>
        <v>2851</v>
      </c>
      <c r="AM38" s="141">
        <f>AM28+AM18</f>
        <v>1069</v>
      </c>
      <c r="AN38" s="160" t="b">
        <f>AJ38+AK38=AL38+AM38</f>
        <v>1</v>
      </c>
      <c r="AO38" s="156" t="b">
        <f>D38=Y38+AI38</f>
        <v>0</v>
      </c>
      <c r="AP38" s="69"/>
      <c r="AQ38" s="263"/>
      <c r="AR38" s="26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3"/>
      <c r="DK38" s="173"/>
      <c r="DL38" s="173"/>
      <c r="DM38" s="173"/>
      <c r="DN38" s="173"/>
      <c r="DO38" s="173"/>
      <c r="DP38" s="173"/>
      <c r="DQ38" s="173"/>
      <c r="DR38" s="173"/>
      <c r="DS38" s="173"/>
      <c r="DT38" s="173"/>
      <c r="DU38" s="173"/>
      <c r="DV38" s="173"/>
      <c r="DW38" s="173"/>
      <c r="DX38" s="173"/>
      <c r="DY38" s="173"/>
      <c r="DZ38" s="173"/>
    </row>
    <row r="39" spans="1:130" ht="15" customHeight="1" thickBot="1">
      <c r="A39" s="236" t="s">
        <v>312</v>
      </c>
      <c r="B39" s="228">
        <f>C39+D39</f>
        <v>339</v>
      </c>
      <c r="C39" s="228">
        <v>0</v>
      </c>
      <c r="D39" s="228">
        <f>F39+G39</f>
        <v>339</v>
      </c>
      <c r="E39" s="225"/>
      <c r="F39" s="228">
        <f>F29+F19+F9</f>
        <v>75</v>
      </c>
      <c r="G39" s="228">
        <f>G29+G19+G9</f>
        <v>264</v>
      </c>
      <c r="H39" s="225"/>
      <c r="I39" s="228">
        <v>0</v>
      </c>
      <c r="J39" s="228">
        <v>0</v>
      </c>
      <c r="K39" s="228">
        <v>0</v>
      </c>
      <c r="L39" s="228">
        <v>7</v>
      </c>
      <c r="M39" s="228">
        <v>0</v>
      </c>
      <c r="N39" s="228">
        <f>O39+P39</f>
        <v>0</v>
      </c>
      <c r="O39" s="228">
        <v>0</v>
      </c>
      <c r="P39" s="228">
        <v>0</v>
      </c>
      <c r="Q39" s="228">
        <f>R39+S39</f>
        <v>0</v>
      </c>
      <c r="R39" s="228">
        <v>0</v>
      </c>
      <c r="S39" s="228">
        <v>0</v>
      </c>
      <c r="T39" s="233" t="b">
        <f>N39+M39=L39</f>
        <v>0</v>
      </c>
      <c r="U39" s="177" t="b">
        <f>Q39=R39+S39</f>
        <v>1</v>
      </c>
      <c r="V39" s="178" t="b">
        <f>D39=I39+J39</f>
        <v>0</v>
      </c>
      <c r="W39" s="69"/>
      <c r="X39" s="241" t="s">
        <v>312</v>
      </c>
      <c r="Y39" s="185">
        <f>Z39+AA39+AB39</f>
        <v>199</v>
      </c>
      <c r="Z39" s="141">
        <f>Z29+Z19+Z9</f>
        <v>0</v>
      </c>
      <c r="AA39" s="141">
        <f>AA29+AA19+AA9</f>
        <v>199</v>
      </c>
      <c r="AB39" s="141">
        <f aca="true" t="shared" si="7" ref="AB39:AG39">AB29+AB19+AB9</f>
        <v>0</v>
      </c>
      <c r="AC39" s="141">
        <f t="shared" si="7"/>
        <v>0</v>
      </c>
      <c r="AD39" s="141">
        <f t="shared" si="7"/>
        <v>86</v>
      </c>
      <c r="AE39" s="141">
        <f t="shared" si="7"/>
        <v>72</v>
      </c>
      <c r="AF39" s="141">
        <f t="shared" si="7"/>
        <v>30</v>
      </c>
      <c r="AG39" s="141">
        <f t="shared" si="7"/>
        <v>7</v>
      </c>
      <c r="AH39" s="225"/>
      <c r="AI39" s="185">
        <f>AJ39+AK39</f>
        <v>140</v>
      </c>
      <c r="AJ39" s="141">
        <f>AJ29+AJ19+AJ9</f>
        <v>0</v>
      </c>
      <c r="AK39" s="141">
        <f>AK29+AK19+AK9</f>
        <v>140</v>
      </c>
      <c r="AL39" s="141">
        <f>AL29+AL19+AL9</f>
        <v>96</v>
      </c>
      <c r="AM39" s="141">
        <f>AM29+AM19+AM9</f>
        <v>44</v>
      </c>
      <c r="AN39" s="160" t="b">
        <f>AJ39+AK39=AL39+AM39</f>
        <v>1</v>
      </c>
      <c r="AO39" s="156" t="b">
        <f>D39=Y39+AI39</f>
        <v>1</v>
      </c>
      <c r="AP39" s="69"/>
      <c r="AQ39" s="263"/>
      <c r="AR39" s="26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row>
    <row r="40" spans="1:130" s="166" customFormat="1" ht="15" customHeight="1" thickBot="1">
      <c r="A40" s="237" t="s">
        <v>181</v>
      </c>
      <c r="B40" s="220">
        <f>B38+B39</f>
        <v>9847</v>
      </c>
      <c r="C40" s="220">
        <f aca="true" t="shared" si="8" ref="C40:S40">C38+C39</f>
        <v>0</v>
      </c>
      <c r="D40" s="220">
        <f t="shared" si="8"/>
        <v>9847</v>
      </c>
      <c r="E40" s="220">
        <f t="shared" si="8"/>
        <v>0</v>
      </c>
      <c r="F40" s="220">
        <f t="shared" si="8"/>
        <v>9430</v>
      </c>
      <c r="G40" s="220">
        <f t="shared" si="8"/>
        <v>417</v>
      </c>
      <c r="H40" s="220">
        <f t="shared" si="8"/>
        <v>0</v>
      </c>
      <c r="I40" s="220">
        <f t="shared" si="8"/>
        <v>0</v>
      </c>
      <c r="J40" s="220">
        <f t="shared" si="8"/>
        <v>0</v>
      </c>
      <c r="K40" s="220">
        <f t="shared" si="8"/>
        <v>98</v>
      </c>
      <c r="L40" s="220">
        <f t="shared" si="8"/>
        <v>14</v>
      </c>
      <c r="M40" s="220">
        <f t="shared" si="8"/>
        <v>0</v>
      </c>
      <c r="N40" s="220">
        <f t="shared" si="8"/>
        <v>0</v>
      </c>
      <c r="O40" s="220">
        <f t="shared" si="8"/>
        <v>0</v>
      </c>
      <c r="P40" s="220">
        <f t="shared" si="8"/>
        <v>0</v>
      </c>
      <c r="Q40" s="220">
        <f t="shared" si="8"/>
        <v>0</v>
      </c>
      <c r="R40" s="220">
        <f t="shared" si="8"/>
        <v>0</v>
      </c>
      <c r="S40" s="220">
        <f t="shared" si="8"/>
        <v>0</v>
      </c>
      <c r="T40" s="234" t="b">
        <f>N40+M40=L40</f>
        <v>0</v>
      </c>
      <c r="U40" s="161" t="b">
        <f>Q40=R40+S40</f>
        <v>1</v>
      </c>
      <c r="V40" s="161" t="b">
        <f>D40=I40+J40</f>
        <v>0</v>
      </c>
      <c r="W40" s="170"/>
      <c r="X40" s="224" t="s">
        <v>313</v>
      </c>
      <c r="Y40" s="226">
        <f>Y38+Y39</f>
        <v>5777</v>
      </c>
      <c r="Z40" s="226">
        <f aca="true" t="shared" si="9" ref="Z40:AM40">Z38+Z39</f>
        <v>5379</v>
      </c>
      <c r="AA40" s="226">
        <f t="shared" si="9"/>
        <v>398</v>
      </c>
      <c r="AB40" s="226">
        <f t="shared" si="9"/>
        <v>0</v>
      </c>
      <c r="AC40" s="226">
        <f t="shared" si="9"/>
        <v>0</v>
      </c>
      <c r="AD40" s="226">
        <f t="shared" si="9"/>
        <v>131</v>
      </c>
      <c r="AE40" s="226">
        <f t="shared" si="9"/>
        <v>212</v>
      </c>
      <c r="AF40" s="226">
        <f t="shared" si="9"/>
        <v>3237</v>
      </c>
      <c r="AG40" s="226">
        <f t="shared" si="9"/>
        <v>2193</v>
      </c>
      <c r="AH40" s="226">
        <f t="shared" si="9"/>
        <v>0</v>
      </c>
      <c r="AI40" s="226">
        <f t="shared" si="9"/>
        <v>4060</v>
      </c>
      <c r="AJ40" s="226">
        <f t="shared" si="9"/>
        <v>0</v>
      </c>
      <c r="AK40" s="226">
        <f t="shared" si="9"/>
        <v>4060</v>
      </c>
      <c r="AL40" s="226">
        <f t="shared" si="9"/>
        <v>2947</v>
      </c>
      <c r="AM40" s="226">
        <f t="shared" si="9"/>
        <v>1113</v>
      </c>
      <c r="AN40" s="164" t="b">
        <f>AJ40+AK40=AL40+AM40</f>
        <v>1</v>
      </c>
      <c r="AO40" s="164" t="b">
        <f>D40=Y40+AI40</f>
        <v>0</v>
      </c>
      <c r="AP40" s="170"/>
      <c r="AQ40" s="262"/>
      <c r="AR40" s="262"/>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171"/>
      <c r="DB40" s="171"/>
      <c r="DC40" s="171"/>
      <c r="DD40" s="171"/>
      <c r="DE40" s="171"/>
      <c r="DF40" s="171"/>
      <c r="DG40" s="171"/>
      <c r="DH40" s="171"/>
      <c r="DI40" s="171"/>
      <c r="DJ40" s="171"/>
      <c r="DK40" s="171"/>
      <c r="DL40" s="171"/>
      <c r="DM40" s="171"/>
      <c r="DN40" s="171"/>
      <c r="DO40" s="171"/>
      <c r="DP40" s="171"/>
      <c r="DQ40" s="171"/>
      <c r="DR40" s="171"/>
      <c r="DS40" s="171"/>
      <c r="DT40" s="171"/>
      <c r="DU40" s="171"/>
      <c r="DV40" s="171"/>
      <c r="DW40" s="171"/>
      <c r="DX40" s="171"/>
      <c r="DY40" s="171"/>
      <c r="DZ40" s="171"/>
    </row>
    <row r="41" spans="1:44" ht="9.75" customHeight="1">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row>
    <row r="42" spans="1:44" ht="15">
      <c r="A42" s="507" t="s">
        <v>538</v>
      </c>
      <c r="B42" s="507"/>
      <c r="C42" s="507"/>
      <c r="D42" s="264"/>
      <c r="E42" s="264"/>
      <c r="F42" s="264"/>
      <c r="G42" s="264"/>
      <c r="H42" s="264"/>
      <c r="I42" s="264"/>
      <c r="J42" s="264"/>
      <c r="K42" s="264"/>
      <c r="L42" s="264"/>
      <c r="M42" s="264"/>
      <c r="N42" s="143"/>
      <c r="O42" s="143"/>
      <c r="P42" s="143"/>
      <c r="Q42" s="143"/>
      <c r="R42" s="143"/>
      <c r="S42" s="143">
        <v>10</v>
      </c>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v>11</v>
      </c>
    </row>
    <row r="43" spans="1:13" ht="12.75">
      <c r="A43" s="12"/>
      <c r="B43" s="12"/>
      <c r="C43" s="12"/>
      <c r="D43" s="12"/>
      <c r="E43" s="12"/>
      <c r="F43" s="12"/>
      <c r="G43" s="12"/>
      <c r="H43" s="12"/>
      <c r="I43" s="12"/>
      <c r="J43" s="12"/>
      <c r="K43" s="12"/>
      <c r="L43" s="12"/>
      <c r="M43" s="12"/>
    </row>
    <row r="48" spans="4:11" ht="12.75">
      <c r="D48" s="179"/>
      <c r="E48" s="179"/>
      <c r="F48" s="179"/>
      <c r="G48" s="179"/>
      <c r="H48" s="179"/>
      <c r="I48" s="180"/>
      <c r="J48" s="180"/>
      <c r="K48" s="179"/>
    </row>
  </sheetData>
  <sheetProtection/>
  <mergeCells count="125">
    <mergeCell ref="X32:AA32"/>
    <mergeCell ref="F34:M34"/>
    <mergeCell ref="I35:I36"/>
    <mergeCell ref="L35:L36"/>
    <mergeCell ref="M35:M36"/>
    <mergeCell ref="J35:J36"/>
    <mergeCell ref="AI34:AM34"/>
    <mergeCell ref="N33:P34"/>
    <mergeCell ref="Q33:S34"/>
    <mergeCell ref="AL35:AM35"/>
    <mergeCell ref="O35:P35"/>
    <mergeCell ref="AI35:AI36"/>
    <mergeCell ref="AJ35:AK35"/>
    <mergeCell ref="Y34:AG34"/>
    <mergeCell ref="N35:N36"/>
    <mergeCell ref="A1:S1"/>
    <mergeCell ref="Z35:AB35"/>
    <mergeCell ref="AD35:AG35"/>
    <mergeCell ref="Q35:Q36"/>
    <mergeCell ref="R35:S35"/>
    <mergeCell ref="Y35:Y36"/>
    <mergeCell ref="X33:X36"/>
    <mergeCell ref="E34:E36"/>
    <mergeCell ref="K35:K36"/>
    <mergeCell ref="F35:G35"/>
    <mergeCell ref="AL25:AM25"/>
    <mergeCell ref="Y24:AG24"/>
    <mergeCell ref="Y25:Y26"/>
    <mergeCell ref="A42:C42"/>
    <mergeCell ref="Y33:AM33"/>
    <mergeCell ref="A33:A36"/>
    <mergeCell ref="B33:B36"/>
    <mergeCell ref="C33:C36"/>
    <mergeCell ref="D33:M33"/>
    <mergeCell ref="D34:D36"/>
    <mergeCell ref="AN24:AO26"/>
    <mergeCell ref="F25:G25"/>
    <mergeCell ref="I25:I26"/>
    <mergeCell ref="J25:J26"/>
    <mergeCell ref="K25:K26"/>
    <mergeCell ref="L25:L26"/>
    <mergeCell ref="AI24:AM24"/>
    <mergeCell ref="Z25:AB25"/>
    <mergeCell ref="AD25:AG25"/>
    <mergeCell ref="AI25:AI26"/>
    <mergeCell ref="Y23:AM23"/>
    <mergeCell ref="D24:D26"/>
    <mergeCell ref="E24:E26"/>
    <mergeCell ref="F24:K24"/>
    <mergeCell ref="AJ25:AK25"/>
    <mergeCell ref="AH24:AH26"/>
    <mergeCell ref="M25:N25"/>
    <mergeCell ref="O25:O26"/>
    <mergeCell ref="P25:Q25"/>
    <mergeCell ref="X23:X26"/>
    <mergeCell ref="Y15:Y16"/>
    <mergeCell ref="AJ15:AK15"/>
    <mergeCell ref="AL15:AM15"/>
    <mergeCell ref="A23:A26"/>
    <mergeCell ref="B23:B26"/>
    <mergeCell ref="C23:C26"/>
    <mergeCell ref="D23:K23"/>
    <mergeCell ref="L23:N24"/>
    <mergeCell ref="O23:Q24"/>
    <mergeCell ref="T23:U26"/>
    <mergeCell ref="L15:L16"/>
    <mergeCell ref="M15:N15"/>
    <mergeCell ref="O15:O16"/>
    <mergeCell ref="P15:Q15"/>
    <mergeCell ref="AI14:AM14"/>
    <mergeCell ref="Z15:AB15"/>
    <mergeCell ref="AD15:AG15"/>
    <mergeCell ref="AN14:AO16"/>
    <mergeCell ref="A13:A16"/>
    <mergeCell ref="B13:B16"/>
    <mergeCell ref="C13:C16"/>
    <mergeCell ref="D13:K13"/>
    <mergeCell ref="F14:K14"/>
    <mergeCell ref="F15:G15"/>
    <mergeCell ref="I15:I16"/>
    <mergeCell ref="J15:J16"/>
    <mergeCell ref="K15:K16"/>
    <mergeCell ref="Y13:AM13"/>
    <mergeCell ref="D14:D16"/>
    <mergeCell ref="E14:E16"/>
    <mergeCell ref="L13:N14"/>
    <mergeCell ref="O13:Q14"/>
    <mergeCell ref="T13:U16"/>
    <mergeCell ref="X13:X16"/>
    <mergeCell ref="Y14:AG14"/>
    <mergeCell ref="AH14:AH16"/>
    <mergeCell ref="AI15:AI16"/>
    <mergeCell ref="AL5:AM5"/>
    <mergeCell ref="AN4:AO6"/>
    <mergeCell ref="O5:O6"/>
    <mergeCell ref="P5:Q5"/>
    <mergeCell ref="Y5:Y6"/>
    <mergeCell ref="O3:Q4"/>
    <mergeCell ref="T3:U6"/>
    <mergeCell ref="X3:X6"/>
    <mergeCell ref="AI5:AI6"/>
    <mergeCell ref="L3:N4"/>
    <mergeCell ref="D4:D6"/>
    <mergeCell ref="E4:E6"/>
    <mergeCell ref="F4:K4"/>
    <mergeCell ref="F5:G5"/>
    <mergeCell ref="I5:I6"/>
    <mergeCell ref="J5:J6"/>
    <mergeCell ref="K5:K6"/>
    <mergeCell ref="L5:L6"/>
    <mergeCell ref="M5:N5"/>
    <mergeCell ref="A3:A6"/>
    <mergeCell ref="B3:B6"/>
    <mergeCell ref="C3:C6"/>
    <mergeCell ref="D3:K3"/>
    <mergeCell ref="X2:AA2"/>
    <mergeCell ref="X12:AA12"/>
    <mergeCell ref="X22:AA22"/>
    <mergeCell ref="Y3:AM3"/>
    <mergeCell ref="Y4:AG4"/>
    <mergeCell ref="AH4:AH6"/>
    <mergeCell ref="AI4:AM4"/>
    <mergeCell ref="Z5:AB5"/>
    <mergeCell ref="AD5:AG5"/>
    <mergeCell ref="AJ5:AK5"/>
  </mergeCells>
  <conditionalFormatting sqref="AH38:AH39 AH28:AH29 AN38:AO39 AC28:AC29 AC18:AC19 AN28:AO29 AH18:AH19 AN18:AO19 AH8:AH9 AC8:AC9 AN8:AO9">
    <cfRule type="cellIs" priority="1" dxfId="2" operator="equal" stopIfTrue="1">
      <formula>FALSE</formula>
    </cfRule>
  </conditionalFormatting>
  <conditionalFormatting sqref="V33:V40">
    <cfRule type="cellIs" priority="2" dxfId="3" operator="equal" stopIfTrue="1">
      <formula>TRUE</formula>
    </cfRule>
    <cfRule type="cellIs" priority="3" dxfId="2" operator="equal" stopIfTrue="1">
      <formula>FALSE</formula>
    </cfRule>
  </conditionalFormatting>
  <conditionalFormatting sqref="H38:H39 E8:E9 T28:U29 E28:E30 H28:H30 T18:U19 H18:H20 E18:E20 T8:U10 E38:E39 H8:H9">
    <cfRule type="cellIs" priority="4" dxfId="1" operator="equal" stopIfTrue="1">
      <formula>FALSE</formula>
    </cfRule>
  </conditionalFormatting>
  <conditionalFormatting sqref="AN10:AO10">
    <cfRule type="cellIs" priority="5" dxfId="0" operator="equal" stopIfTrue="1">
      <formula>FALSE</formula>
    </cfRule>
  </conditionalFormatting>
  <printOptions/>
  <pageMargins left="0.4" right="0.18" top="0.27" bottom="0.26" header="0.23" footer="0.19"/>
  <pageSetup horizontalDpi="600" verticalDpi="600" orientation="landscape" paperSize="9" scale="61" r:id="rId1"/>
  <rowBreaks count="1" manualBreakCount="1">
    <brk id="42" max="41" man="1"/>
  </rowBreaks>
</worksheet>
</file>

<file path=xl/worksheets/sheet8.xml><?xml version="1.0" encoding="utf-8"?>
<worksheet xmlns="http://schemas.openxmlformats.org/spreadsheetml/2006/main" xmlns:r="http://schemas.openxmlformats.org/officeDocument/2006/relationships">
  <sheetPr codeName="Лист8"/>
  <dimension ref="A1:J32"/>
  <sheetViews>
    <sheetView zoomScalePageLayoutView="0" workbookViewId="0" topLeftCell="A1">
      <pane ySplit="3" topLeftCell="BM4" activePane="bottomLeft" state="frozen"/>
      <selection pane="topLeft" activeCell="I37" sqref="I37"/>
      <selection pane="bottomLeft" activeCell="G11" sqref="G11"/>
    </sheetView>
  </sheetViews>
  <sheetFormatPr defaultColWidth="9.00390625" defaultRowHeight="12.75"/>
  <cols>
    <col min="1" max="1" width="5.25390625" style="3" customWidth="1"/>
    <col min="2" max="2" width="20.75390625" style="3" customWidth="1"/>
    <col min="3" max="3" width="12.375" style="3" customWidth="1"/>
    <col min="4" max="4" width="17.25390625" style="3" customWidth="1"/>
    <col min="5" max="5" width="12.625" style="3" customWidth="1"/>
    <col min="6" max="6" width="17.25390625" style="3" customWidth="1"/>
    <col min="7" max="7" width="22.75390625" style="3" customWidth="1"/>
    <col min="8" max="8" width="17.875" style="3" customWidth="1"/>
    <col min="9" max="16384" width="9.125" style="3" customWidth="1"/>
  </cols>
  <sheetData>
    <row r="1" spans="1:8" ht="22.5" customHeight="1">
      <c r="A1" s="468" t="s">
        <v>584</v>
      </c>
      <c r="B1" s="469"/>
      <c r="C1" s="469"/>
      <c r="D1" s="469"/>
      <c r="E1" s="469"/>
      <c r="F1" s="469"/>
      <c r="G1" s="469"/>
      <c r="H1" s="470"/>
    </row>
    <row r="2" spans="1:8" ht="61.5" customHeight="1">
      <c r="A2" s="45" t="s">
        <v>175</v>
      </c>
      <c r="B2" s="45" t="s">
        <v>495</v>
      </c>
      <c r="C2" s="45" t="s">
        <v>274</v>
      </c>
      <c r="D2" s="45" t="s">
        <v>13</v>
      </c>
      <c r="E2" s="45" t="s">
        <v>544</v>
      </c>
      <c r="F2" s="45" t="s">
        <v>275</v>
      </c>
      <c r="G2" s="45" t="s">
        <v>276</v>
      </c>
      <c r="H2" s="45" t="s">
        <v>225</v>
      </c>
    </row>
    <row r="3" spans="1:8" ht="13.5" customHeight="1">
      <c r="A3" s="44">
        <v>1</v>
      </c>
      <c r="B3" s="44">
        <v>2</v>
      </c>
      <c r="C3" s="44">
        <v>3</v>
      </c>
      <c r="D3" s="44">
        <v>4</v>
      </c>
      <c r="E3" s="44">
        <v>5</v>
      </c>
      <c r="F3" s="44">
        <v>6</v>
      </c>
      <c r="G3" s="44">
        <v>7</v>
      </c>
      <c r="H3" s="44">
        <v>8</v>
      </c>
    </row>
    <row r="4" spans="1:8" ht="12.75" customHeight="1">
      <c r="A4" s="54">
        <v>1</v>
      </c>
      <c r="B4" s="324" t="s">
        <v>707</v>
      </c>
      <c r="C4" s="324">
        <v>14</v>
      </c>
      <c r="D4" s="324" t="s">
        <v>711</v>
      </c>
      <c r="E4" s="324">
        <v>0.4</v>
      </c>
      <c r="F4" s="324">
        <v>2</v>
      </c>
      <c r="G4" s="324">
        <v>2</v>
      </c>
      <c r="H4" s="54"/>
    </row>
    <row r="5" spans="1:8" ht="13.5" customHeight="1">
      <c r="A5" s="54">
        <v>2</v>
      </c>
      <c r="B5" s="324" t="s">
        <v>708</v>
      </c>
      <c r="C5" s="325">
        <v>4</v>
      </c>
      <c r="D5" s="324" t="s">
        <v>711</v>
      </c>
      <c r="E5" s="325">
        <v>6</v>
      </c>
      <c r="F5" s="325">
        <v>2</v>
      </c>
      <c r="G5" s="325">
        <v>0</v>
      </c>
      <c r="H5" s="54"/>
    </row>
    <row r="6" spans="1:8" ht="13.5" customHeight="1">
      <c r="A6" s="54">
        <v>3</v>
      </c>
      <c r="B6" s="325" t="s">
        <v>709</v>
      </c>
      <c r="C6" s="325">
        <v>4</v>
      </c>
      <c r="D6" s="325" t="s">
        <v>712</v>
      </c>
      <c r="E6" s="325">
        <v>6</v>
      </c>
      <c r="F6" s="325">
        <v>0.5</v>
      </c>
      <c r="G6" s="325">
        <v>0</v>
      </c>
      <c r="H6" s="54"/>
    </row>
    <row r="7" spans="1:10" ht="15" customHeight="1">
      <c r="A7" s="76">
        <v>4</v>
      </c>
      <c r="B7" s="325" t="s">
        <v>710</v>
      </c>
      <c r="C7" s="325">
        <v>4</v>
      </c>
      <c r="D7" s="325" t="s">
        <v>713</v>
      </c>
      <c r="E7" s="325">
        <v>6</v>
      </c>
      <c r="F7" s="325">
        <v>1</v>
      </c>
      <c r="G7" s="325">
        <v>0</v>
      </c>
      <c r="H7" s="76"/>
      <c r="J7" s="266"/>
    </row>
    <row r="8" spans="1:10" ht="12.75" customHeight="1">
      <c r="A8" s="509" t="s">
        <v>714</v>
      </c>
      <c r="B8" s="510"/>
      <c r="C8" s="510"/>
      <c r="D8" s="510"/>
      <c r="E8" s="510"/>
      <c r="F8" s="511"/>
      <c r="G8" s="76">
        <v>2</v>
      </c>
      <c r="H8" s="77"/>
      <c r="J8" s="266"/>
    </row>
    <row r="9" spans="1:8" ht="12.75" customHeight="1">
      <c r="A9" s="265"/>
      <c r="B9" s="265"/>
      <c r="C9" s="265"/>
      <c r="D9" s="265"/>
      <c r="E9" s="265"/>
      <c r="F9" s="265"/>
      <c r="G9" s="265"/>
      <c r="H9" s="265"/>
    </row>
    <row r="10" spans="1:8" ht="12.75">
      <c r="A10" s="265"/>
      <c r="B10" s="265"/>
      <c r="C10" s="265"/>
      <c r="D10" s="265"/>
      <c r="E10" s="265"/>
      <c r="F10" s="265"/>
      <c r="G10" s="265"/>
      <c r="H10" s="265"/>
    </row>
    <row r="11" spans="1:8" ht="12.75">
      <c r="A11" s="265"/>
      <c r="B11" s="265"/>
      <c r="C11" s="265"/>
      <c r="D11" s="265"/>
      <c r="E11" s="265"/>
      <c r="F11" s="265"/>
      <c r="G11" s="265"/>
      <c r="H11" s="265"/>
    </row>
    <row r="12" spans="1:8" ht="12.75">
      <c r="A12" s="265"/>
      <c r="B12" s="265"/>
      <c r="C12" s="265"/>
      <c r="D12" s="265"/>
      <c r="E12" s="265"/>
      <c r="F12" s="265"/>
      <c r="G12" s="265"/>
      <c r="H12" s="265"/>
    </row>
    <row r="13" spans="1:8" ht="12.75">
      <c r="A13" s="265"/>
      <c r="B13" s="265"/>
      <c r="C13" s="265"/>
      <c r="D13" s="265"/>
      <c r="E13" s="265"/>
      <c r="F13" s="265"/>
      <c r="G13" s="265"/>
      <c r="H13" s="265"/>
    </row>
    <row r="14" spans="1:8" ht="12.75">
      <c r="A14" s="265"/>
      <c r="B14" s="265"/>
      <c r="C14" s="265"/>
      <c r="D14" s="265"/>
      <c r="E14" s="265"/>
      <c r="F14" s="265"/>
      <c r="G14" s="265"/>
      <c r="H14" s="265"/>
    </row>
    <row r="15" spans="1:8" ht="12.75">
      <c r="A15" s="265"/>
      <c r="B15" s="265"/>
      <c r="C15" s="265"/>
      <c r="D15" s="265"/>
      <c r="E15" s="265"/>
      <c r="F15" s="265"/>
      <c r="G15" s="265"/>
      <c r="H15" s="265"/>
    </row>
    <row r="16" spans="1:8" ht="12.75">
      <c r="A16" s="265"/>
      <c r="B16" s="265"/>
      <c r="C16" s="265"/>
      <c r="D16" s="265"/>
      <c r="E16" s="265"/>
      <c r="F16" s="265"/>
      <c r="G16" s="265"/>
      <c r="H16" s="265"/>
    </row>
    <row r="17" spans="1:8" ht="12.75">
      <c r="A17" s="265"/>
      <c r="B17" s="265"/>
      <c r="C17" s="265"/>
      <c r="D17" s="265"/>
      <c r="E17" s="265"/>
      <c r="F17" s="265"/>
      <c r="G17" s="265"/>
      <c r="H17" s="265"/>
    </row>
    <row r="18" spans="1:10" ht="12.75">
      <c r="A18" s="265"/>
      <c r="B18" s="265"/>
      <c r="C18" s="265"/>
      <c r="D18" s="265"/>
      <c r="E18" s="265"/>
      <c r="F18" s="265"/>
      <c r="G18" s="265"/>
      <c r="H18" s="265"/>
      <c r="J18" s="266"/>
    </row>
    <row r="19" spans="1:8" ht="12.75">
      <c r="A19" s="265"/>
      <c r="B19" s="265"/>
      <c r="C19" s="265"/>
      <c r="D19" s="265"/>
      <c r="E19" s="265"/>
      <c r="F19" s="265"/>
      <c r="G19" s="265"/>
      <c r="H19" s="265"/>
    </row>
    <row r="20" spans="1:8" ht="12.75">
      <c r="A20" s="265"/>
      <c r="B20" s="265"/>
      <c r="C20" s="265"/>
      <c r="D20" s="265"/>
      <c r="E20" s="265"/>
      <c r="F20" s="265"/>
      <c r="G20" s="265"/>
      <c r="H20" s="265"/>
    </row>
    <row r="21" spans="1:8" ht="12.75">
      <c r="A21" s="265"/>
      <c r="B21" s="265"/>
      <c r="C21" s="265"/>
      <c r="D21" s="265"/>
      <c r="E21" s="265"/>
      <c r="F21" s="265"/>
      <c r="G21" s="265"/>
      <c r="H21" s="265"/>
    </row>
    <row r="22" spans="1:10" ht="18.75">
      <c r="A22" s="266"/>
      <c r="B22" s="266"/>
      <c r="C22" s="266"/>
      <c r="D22" s="266"/>
      <c r="E22" s="266"/>
      <c r="F22" s="266"/>
      <c r="G22" s="266"/>
      <c r="H22" s="266"/>
      <c r="J22" s="267"/>
    </row>
    <row r="32" ht="12.75">
      <c r="H32" s="3">
        <v>12</v>
      </c>
    </row>
  </sheetData>
  <sheetProtection insertRows="0" deleteRows="0"/>
  <mergeCells count="2">
    <mergeCell ref="A1:H1"/>
    <mergeCell ref="A8:F8"/>
  </mergeCells>
  <printOptions/>
  <pageMargins left="0.94" right="0.75" top="0.8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F32"/>
  <sheetViews>
    <sheetView zoomScalePageLayoutView="0" workbookViewId="0" topLeftCell="A1">
      <selection activeCell="F32" sqref="F32"/>
    </sheetView>
  </sheetViews>
  <sheetFormatPr defaultColWidth="9.00390625" defaultRowHeight="12.75"/>
  <cols>
    <col min="1" max="1" width="4.00390625" style="1" customWidth="1"/>
    <col min="2" max="2" width="16.375" style="1" customWidth="1"/>
    <col min="3" max="3" width="20.875" style="1" customWidth="1"/>
    <col min="4" max="4" width="23.875" style="1" customWidth="1"/>
    <col min="5" max="5" width="20.25390625" style="1" customWidth="1"/>
    <col min="6" max="6" width="23.875" style="1" customWidth="1"/>
    <col min="7" max="7" width="8.25390625" style="1" customWidth="1"/>
    <col min="8" max="16384" width="9.125" style="1" customWidth="1"/>
  </cols>
  <sheetData>
    <row r="1" spans="1:6" ht="27" customHeight="1">
      <c r="A1" s="512" t="s">
        <v>585</v>
      </c>
      <c r="B1" s="513"/>
      <c r="C1" s="513"/>
      <c r="D1" s="513"/>
      <c r="E1" s="513"/>
      <c r="F1" s="514"/>
    </row>
    <row r="2" spans="1:6" ht="33" customHeight="1">
      <c r="A2" s="475" t="s">
        <v>175</v>
      </c>
      <c r="B2" s="475" t="s">
        <v>14</v>
      </c>
      <c r="C2" s="515" t="s">
        <v>15</v>
      </c>
      <c r="D2" s="515"/>
      <c r="E2" s="515" t="s">
        <v>22</v>
      </c>
      <c r="F2" s="515"/>
    </row>
    <row r="3" spans="1:6" ht="32.25" customHeight="1">
      <c r="A3" s="477"/>
      <c r="B3" s="477"/>
      <c r="C3" s="44" t="s">
        <v>17</v>
      </c>
      <c r="D3" s="44" t="s">
        <v>16</v>
      </c>
      <c r="E3" s="44" t="s">
        <v>17</v>
      </c>
      <c r="F3" s="44" t="s">
        <v>16</v>
      </c>
    </row>
    <row r="4" spans="1:6" ht="15">
      <c r="A4" s="44">
        <v>1</v>
      </c>
      <c r="B4" s="44">
        <v>2</v>
      </c>
      <c r="C4" s="44">
        <v>3</v>
      </c>
      <c r="D4" s="44">
        <v>4</v>
      </c>
      <c r="E4" s="44">
        <v>5</v>
      </c>
      <c r="F4" s="44">
        <v>6</v>
      </c>
    </row>
    <row r="5" spans="1:6" ht="15">
      <c r="A5" s="44">
        <v>1</v>
      </c>
      <c r="B5" s="80" t="s">
        <v>228</v>
      </c>
      <c r="C5" s="326">
        <v>14</v>
      </c>
      <c r="D5" s="78">
        <f>IF(C10=0,0,C5/C10)</f>
        <v>0.5384615384615384</v>
      </c>
      <c r="E5" s="326">
        <v>16</v>
      </c>
      <c r="F5" s="78">
        <f>IF(E10=0,0,E5/E10)</f>
        <v>0.6153846153846154</v>
      </c>
    </row>
    <row r="6" spans="1:6" s="6" customFormat="1" ht="15">
      <c r="A6" s="44">
        <v>2</v>
      </c>
      <c r="B6" s="80" t="s">
        <v>231</v>
      </c>
      <c r="C6" s="326">
        <v>12</v>
      </c>
      <c r="D6" s="78">
        <f>IF(C10=0,0,C6/C10)</f>
        <v>0.46153846153846156</v>
      </c>
      <c r="E6" s="326">
        <v>10</v>
      </c>
      <c r="F6" s="78">
        <f>IF(E10=0,0,E6/E10)</f>
        <v>0.38461538461538464</v>
      </c>
    </row>
    <row r="7" spans="1:6" ht="15">
      <c r="A7" s="44">
        <v>3</v>
      </c>
      <c r="B7" s="80" t="s">
        <v>232</v>
      </c>
      <c r="C7" s="326"/>
      <c r="D7" s="78">
        <f>IF(C10=0,0,C7/C10)</f>
        <v>0</v>
      </c>
      <c r="E7" s="326"/>
      <c r="F7" s="78">
        <f>IF(E10=0,0,E7/E10)</f>
        <v>0</v>
      </c>
    </row>
    <row r="8" spans="1:6" s="6" customFormat="1" ht="15">
      <c r="A8" s="44">
        <v>4</v>
      </c>
      <c r="B8" s="80" t="s">
        <v>229</v>
      </c>
      <c r="C8" s="326"/>
      <c r="D8" s="78">
        <f>IF(C10=0,0,C8/C10)</f>
        <v>0</v>
      </c>
      <c r="E8" s="326"/>
      <c r="F8" s="78">
        <f>IF(E10=0,0,E8/E10)</f>
        <v>0</v>
      </c>
    </row>
    <row r="9" spans="1:6" ht="15">
      <c r="A9" s="44">
        <v>5</v>
      </c>
      <c r="B9" s="80" t="s">
        <v>230</v>
      </c>
      <c r="C9" s="326"/>
      <c r="D9" s="78">
        <f>IF(C14=0,0,C9/C14)</f>
        <v>0</v>
      </c>
      <c r="E9" s="326"/>
      <c r="F9" s="78">
        <f>IF(E10=0,0,E9/E10)</f>
        <v>0</v>
      </c>
    </row>
    <row r="10" spans="1:6" s="6" customFormat="1" ht="15">
      <c r="A10" s="44">
        <v>6</v>
      </c>
      <c r="B10" s="80" t="s">
        <v>454</v>
      </c>
      <c r="C10" s="79">
        <f>SUM(C5:C9)</f>
        <v>26</v>
      </c>
      <c r="D10" s="78">
        <f>SUM(D5:D9)</f>
        <v>1</v>
      </c>
      <c r="E10" s="79">
        <f>SUM(E5:E9)</f>
        <v>26</v>
      </c>
      <c r="F10" s="78">
        <f>SUM(F5:F9)</f>
        <v>1</v>
      </c>
    </row>
    <row r="11" spans="1:6" ht="12.75">
      <c r="A11" s="194"/>
      <c r="B11" s="194"/>
      <c r="C11" s="327"/>
      <c r="D11" s="194"/>
      <c r="E11" s="194"/>
      <c r="F11" s="194"/>
    </row>
    <row r="12" spans="1:6" ht="12.75">
      <c r="A12" s="260"/>
      <c r="B12" s="260"/>
      <c r="C12" s="260"/>
      <c r="D12" s="260"/>
      <c r="E12" s="260"/>
      <c r="F12" s="260"/>
    </row>
    <row r="13" spans="1:6" ht="12.75">
      <c r="A13" s="260"/>
      <c r="B13" s="260"/>
      <c r="C13" s="260"/>
      <c r="D13" s="260"/>
      <c r="E13" s="260"/>
      <c r="F13" s="260"/>
    </row>
    <row r="14" spans="1:6" ht="12.75">
      <c r="A14" s="260"/>
      <c r="B14" s="260"/>
      <c r="C14" s="260"/>
      <c r="D14" s="260"/>
      <c r="E14" s="260"/>
      <c r="F14" s="260"/>
    </row>
    <row r="15" spans="1:6" ht="12.75">
      <c r="A15" s="260"/>
      <c r="B15" s="260"/>
      <c r="C15" s="260"/>
      <c r="D15" s="260"/>
      <c r="E15" s="260"/>
      <c r="F15" s="260"/>
    </row>
    <row r="32" ht="12.75">
      <c r="F32" s="1">
        <v>13</v>
      </c>
    </row>
  </sheetData>
  <sheetProtection/>
  <mergeCells count="5">
    <mergeCell ref="A1:F1"/>
    <mergeCell ref="E2:F2"/>
    <mergeCell ref="C2:D2"/>
    <mergeCell ref="A2:A3"/>
    <mergeCell ref="B2:B3"/>
  </mergeCells>
  <printOptions/>
  <pageMargins left="1.78" right="0.75" top="0.77"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KULINICH</dc:creator>
  <cp:keywords/>
  <dc:description/>
  <cp:lastModifiedBy>ETV</cp:lastModifiedBy>
  <cp:lastPrinted>2014-05-12T11:29:09Z</cp:lastPrinted>
  <dcterms:created xsi:type="dcterms:W3CDTF">2003-02-20T10:09:41Z</dcterms:created>
  <dcterms:modified xsi:type="dcterms:W3CDTF">2014-05-12T11:30:33Z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